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846"/>
  </bookViews>
  <sheets>
    <sheet name="Valor Global" sheetId="18" r:id="rId1"/>
    <sheet name="BDI" sheetId="19" r:id="rId2"/>
    <sheet name="AC" sheetId="1" r:id="rId3"/>
    <sheet name="C" sheetId="21" r:id="rId4"/>
    <sheet name="AE" sheetId="22" r:id="rId5"/>
    <sheet name="E" sheetId="23" r:id="rId6"/>
    <sheet name="EPD" sheetId="24" r:id="rId7"/>
    <sheet name="EPN" sheetId="25" r:id="rId8"/>
    <sheet name="ABH" sheetId="26" r:id="rId9"/>
    <sheet name="BH" sheetId="27" r:id="rId10"/>
    <sheet name="AG" sheetId="65" r:id="rId11"/>
    <sheet name="G" sheetId="28" r:id="rId12"/>
    <sheet name="AM" sheetId="66" r:id="rId13"/>
    <sheet name="M" sheetId="29" r:id="rId14"/>
    <sheet name="AP" sheetId="30" r:id="rId15"/>
    <sheet name="P" sheetId="31" r:id="rId16"/>
    <sheet name="APT" sheetId="67" r:id="rId17"/>
    <sheet name="PT" sheetId="32" r:id="rId18"/>
    <sheet name="AS" sheetId="68" r:id="rId19"/>
    <sheet name="S" sheetId="33" r:id="rId20"/>
    <sheet name="AMA" sheetId="69" r:id="rId21"/>
    <sheet name="ENCE" sheetId="34" r:id="rId22"/>
    <sheet name="ENCBH" sheetId="35" r:id="rId23"/>
    <sheet name="ENC" sheetId="36" r:id="rId24"/>
    <sheet name="EC" sheetId="37" r:id="rId25"/>
    <sheet name="EE" sheetId="39" r:id="rId26"/>
    <sheet name="AMX" sheetId="40" r:id="rId27"/>
    <sheet name="TECED" sheetId="41" r:id="rId28"/>
    <sheet name="V" sheetId="42" r:id="rId29"/>
    <sheet name="AEc" sheetId="55" r:id="rId30"/>
    <sheet name="ABHc" sheetId="56" r:id="rId31"/>
    <sheet name="APc" sheetId="57" r:id="rId32"/>
    <sheet name="APTc" sheetId="58" r:id="rId33"/>
    <sheet name="Elc" sheetId="59" r:id="rId34"/>
    <sheet name="BHc" sheetId="60" r:id="rId35"/>
    <sheet name="Pc" sheetId="61" r:id="rId36"/>
    <sheet name="PTc" sheetId="62" r:id="rId37"/>
    <sheet name="TECELET" sheetId="75" r:id="rId38"/>
    <sheet name="AEv" sheetId="43" r:id="rId39"/>
    <sheet name="ABHv" sheetId="44" r:id="rId40"/>
    <sheet name="APTv" sheetId="45" r:id="rId41"/>
    <sheet name="APv" sheetId="46" r:id="rId42"/>
    <sheet name="Ev" sheetId="48" r:id="rId43"/>
    <sheet name="BHv" sheetId="49" r:id="rId44"/>
    <sheet name="Pv" sheetId="50" r:id="rId45"/>
    <sheet name="PTv" sheetId="51" r:id="rId46"/>
    <sheet name="TECEDv" sheetId="53" r:id="rId47"/>
  </sheets>
  <definedNames>
    <definedName name="_xlnm.Print_Area" localSheetId="8">ABH!$A$1:$G$121</definedName>
    <definedName name="_xlnm.Print_Area" localSheetId="30">ABHc!$A$1:$G$121</definedName>
    <definedName name="_xlnm.Print_Area" localSheetId="39">ABHv!$A$1:$G$121</definedName>
    <definedName name="_xlnm.Print_Area" localSheetId="2">AC!$A$1:$G$121</definedName>
    <definedName name="_xlnm.Print_Area" localSheetId="4">AE!$A$1:$G$121</definedName>
    <definedName name="_xlnm.Print_Area" localSheetId="29">AEc!$A$1:$G$121</definedName>
    <definedName name="_xlnm.Print_Area" localSheetId="38">AEv!$A$1:$G$121</definedName>
    <definedName name="_xlnm.Print_Area" localSheetId="10">AG!$A$1:$G$121</definedName>
    <definedName name="_xlnm.Print_Area" localSheetId="12">AM!$A$1:$G$121</definedName>
    <definedName name="_xlnm.Print_Area" localSheetId="20">AMA!$A$1:$G$121</definedName>
    <definedName name="_xlnm.Print_Area" localSheetId="26">AMX!$A$1:$G$121</definedName>
    <definedName name="_xlnm.Print_Area" localSheetId="14">AP!$A$1:$G$121</definedName>
    <definedName name="_xlnm.Print_Area" localSheetId="31">APc!$A$1:$G$121</definedName>
    <definedName name="_xlnm.Print_Area" localSheetId="16">APT!$A$1:$G$121</definedName>
    <definedName name="_xlnm.Print_Area" localSheetId="32">APTc!$A$1:$G$121</definedName>
    <definedName name="_xlnm.Print_Area" localSheetId="40">APTv!$A$1:$G$121</definedName>
    <definedName name="_xlnm.Print_Area" localSheetId="41">APv!$A$1:$G$121</definedName>
    <definedName name="_xlnm.Print_Area" localSheetId="18">AS!$A$1:$G$121</definedName>
    <definedName name="_xlnm.Print_Area" localSheetId="1">BDI!$A$1:$I$3</definedName>
    <definedName name="_xlnm.Print_Area" localSheetId="9">BH!$A$1:$G$121</definedName>
    <definedName name="_xlnm.Print_Area" localSheetId="34">BHc!$A$1:$G$121</definedName>
    <definedName name="_xlnm.Print_Area" localSheetId="43">BHv!$A$1:$G$121</definedName>
    <definedName name="_xlnm.Print_Area" localSheetId="3">'C'!$A$1:$G$121</definedName>
    <definedName name="_xlnm.Print_Area" localSheetId="5">E!$A$1:$G$121</definedName>
    <definedName name="_xlnm.Print_Area" localSheetId="24">EC!$A$1:$G$121</definedName>
    <definedName name="_xlnm.Print_Area" localSheetId="25">EE!$A$1:$G$121</definedName>
    <definedName name="_xlnm.Print_Area" localSheetId="33">Elc!$A$1:$G$121</definedName>
    <definedName name="_xlnm.Print_Area" localSheetId="23">ENC!$A$1:$G$121</definedName>
    <definedName name="_xlnm.Print_Area" localSheetId="22">ENCBH!$A$1:$G$121</definedName>
    <definedName name="_xlnm.Print_Area" localSheetId="21">ENCE!$A$1:$G$121</definedName>
    <definedName name="_xlnm.Print_Area" localSheetId="6">EPD!$A$1:$G$121</definedName>
    <definedName name="_xlnm.Print_Area" localSheetId="7">EPN!$A$1:$G$121</definedName>
    <definedName name="_xlnm.Print_Area" localSheetId="42">Ev!$A$1:$G$121</definedName>
    <definedName name="_xlnm.Print_Area" localSheetId="11">G!$A$1:$G$121</definedName>
    <definedName name="_xlnm.Print_Area" localSheetId="13">M!$A$1:$G$121</definedName>
    <definedName name="_xlnm.Print_Area" localSheetId="15">P!$A$1:$G$121</definedName>
    <definedName name="_xlnm.Print_Area" localSheetId="35">Pc!$A$1:$G$121</definedName>
    <definedName name="_xlnm.Print_Area" localSheetId="17">PT!$A$1:$G$121</definedName>
    <definedName name="_xlnm.Print_Area" localSheetId="36">PTc!$A$1:$G$121</definedName>
    <definedName name="_xlnm.Print_Area" localSheetId="45">PTv!$A$1:$G$121</definedName>
    <definedName name="_xlnm.Print_Area" localSheetId="44">Pv!$A$1:$G$121</definedName>
    <definedName name="_xlnm.Print_Area" localSheetId="19">S!$A$1:$G$121</definedName>
    <definedName name="_xlnm.Print_Area" localSheetId="27">TECED!$A$1:$G$121</definedName>
    <definedName name="_xlnm.Print_Area" localSheetId="46">TECEDv!$A$1:$G$121</definedName>
    <definedName name="_xlnm.Print_Area" localSheetId="28">V!$A$1:$G$121</definedName>
    <definedName name="_xlnm.Print_Area" localSheetId="0">'Valor Global'!$A$1:$E$62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8" l="1"/>
  <c r="D45" i="18" l="1"/>
  <c r="E45" i="18" s="1"/>
  <c r="A6" i="18"/>
  <c r="F99" i="75" l="1"/>
  <c r="F117" i="75" s="1"/>
  <c r="F91" i="75"/>
  <c r="E82" i="75"/>
  <c r="E73" i="75"/>
  <c r="F58" i="75"/>
  <c r="F64" i="75" s="1"/>
  <c r="E51" i="75"/>
  <c r="E39" i="75"/>
  <c r="F34" i="75"/>
  <c r="F78" i="75" s="1"/>
  <c r="F27" i="75"/>
  <c r="F22" i="75"/>
  <c r="C14" i="75"/>
  <c r="A2" i="75"/>
  <c r="A1" i="75"/>
  <c r="F103" i="49"/>
  <c r="F104" i="49" s="1"/>
  <c r="F107" i="49" s="1"/>
  <c r="E82" i="53"/>
  <c r="E82" i="51"/>
  <c r="E82" i="50"/>
  <c r="E82" i="49"/>
  <c r="E82" i="48"/>
  <c r="E82" i="46"/>
  <c r="E82" i="45"/>
  <c r="E82" i="44"/>
  <c r="E82" i="43"/>
  <c r="E82" i="62"/>
  <c r="E82" i="61"/>
  <c r="E82" i="60"/>
  <c r="E82" i="59"/>
  <c r="E82" i="58"/>
  <c r="E82" i="57"/>
  <c r="E82" i="56"/>
  <c r="E82" i="55"/>
  <c r="E82" i="42"/>
  <c r="E82" i="41"/>
  <c r="E82" i="40"/>
  <c r="E82" i="39"/>
  <c r="E82" i="37"/>
  <c r="E82" i="36"/>
  <c r="E82" i="35"/>
  <c r="E82" i="34"/>
  <c r="E82" i="69"/>
  <c r="E82" i="33"/>
  <c r="E82" i="68"/>
  <c r="E82" i="32"/>
  <c r="E82" i="67"/>
  <c r="E82" i="31"/>
  <c r="E82" i="30"/>
  <c r="E82" i="29"/>
  <c r="E82" i="66"/>
  <c r="E82" i="28"/>
  <c r="E82" i="65"/>
  <c r="E82" i="27"/>
  <c r="E82" i="26"/>
  <c r="E82" i="25"/>
  <c r="E82" i="24"/>
  <c r="E82" i="23"/>
  <c r="E82" i="22"/>
  <c r="E82" i="21"/>
  <c r="E82" i="1"/>
  <c r="E39" i="53"/>
  <c r="E39" i="51"/>
  <c r="E39" i="50"/>
  <c r="E39" i="49"/>
  <c r="E39" i="48"/>
  <c r="E39" i="46"/>
  <c r="E39" i="45"/>
  <c r="E39" i="44"/>
  <c r="E39" i="43"/>
  <c r="E39" i="62"/>
  <c r="E39" i="61"/>
  <c r="E39" i="60"/>
  <c r="E39" i="59"/>
  <c r="E39" i="58"/>
  <c r="E39" i="57"/>
  <c r="E39" i="56"/>
  <c r="E39" i="55"/>
  <c r="E39" i="42"/>
  <c r="E39" i="41"/>
  <c r="E39" i="40"/>
  <c r="E39" i="39"/>
  <c r="E39" i="37"/>
  <c r="E39" i="36"/>
  <c r="E39" i="35"/>
  <c r="E39" i="34"/>
  <c r="E39" i="69"/>
  <c r="E39" i="33"/>
  <c r="E39" i="68"/>
  <c r="E39" i="32"/>
  <c r="E39" i="67"/>
  <c r="E39" i="31"/>
  <c r="E39" i="30"/>
  <c r="E39" i="29"/>
  <c r="E39" i="66"/>
  <c r="E39" i="28"/>
  <c r="E39" i="65"/>
  <c r="E39" i="27"/>
  <c r="E39" i="26"/>
  <c r="E39" i="25"/>
  <c r="E39" i="24"/>
  <c r="E39" i="23"/>
  <c r="E39" i="22"/>
  <c r="E39" i="21"/>
  <c r="E39" i="1"/>
  <c r="F44" i="75" l="1"/>
  <c r="F48" i="75"/>
  <c r="F70" i="75"/>
  <c r="F79" i="75"/>
  <c r="F113" i="75"/>
  <c r="F45" i="75"/>
  <c r="F49" i="75"/>
  <c r="F71" i="75"/>
  <c r="F76" i="75"/>
  <c r="F80" i="75"/>
  <c r="F37" i="75"/>
  <c r="F42" i="75"/>
  <c r="F46" i="75"/>
  <c r="F50" i="75"/>
  <c r="F68" i="75"/>
  <c r="F72" i="75"/>
  <c r="F77" i="75"/>
  <c r="F81" i="75"/>
  <c r="F38" i="75"/>
  <c r="F43" i="75"/>
  <c r="F47" i="75"/>
  <c r="F106" i="49"/>
  <c r="F108" i="49"/>
  <c r="F51" i="75" l="1"/>
  <c r="F63" i="75" s="1"/>
  <c r="F69" i="75"/>
  <c r="F73" i="75" s="1"/>
  <c r="F115" i="75" s="1"/>
  <c r="F39" i="75"/>
  <c r="F62" i="75" s="1"/>
  <c r="F65" i="75" s="1"/>
  <c r="F114" i="75" s="1"/>
  <c r="F118" i="75" s="1"/>
  <c r="F82" i="75"/>
  <c r="F90" i="75" s="1"/>
  <c r="F92" i="75" s="1"/>
  <c r="F116" i="75" s="1"/>
  <c r="F105" i="49"/>
  <c r="F109" i="49" s="1"/>
  <c r="A1" i="42"/>
  <c r="F104" i="75" l="1"/>
  <c r="F108" i="75" s="1"/>
  <c r="F107" i="75"/>
  <c r="F103" i="75"/>
  <c r="F27" i="53"/>
  <c r="F27" i="51"/>
  <c r="F27" i="50"/>
  <c r="F27" i="49"/>
  <c r="F27" i="48"/>
  <c r="F27" i="46"/>
  <c r="F27" i="45"/>
  <c r="F27" i="44"/>
  <c r="F27" i="43"/>
  <c r="F27" i="62"/>
  <c r="F27" i="61"/>
  <c r="F27" i="60"/>
  <c r="F27" i="59"/>
  <c r="F27" i="58"/>
  <c r="F27" i="57"/>
  <c r="F27" i="56"/>
  <c r="F27" i="55"/>
  <c r="A24" i="18"/>
  <c r="A22" i="18"/>
  <c r="A20" i="18"/>
  <c r="A16" i="18"/>
  <c r="A14" i="18"/>
  <c r="F27" i="42"/>
  <c r="F27" i="41"/>
  <c r="F27" i="40"/>
  <c r="F27" i="36"/>
  <c r="F27" i="35"/>
  <c r="F27" i="34"/>
  <c r="F99" i="69"/>
  <c r="F117" i="69" s="1"/>
  <c r="F91" i="69"/>
  <c r="E51" i="69"/>
  <c r="F27" i="69"/>
  <c r="F58" i="69" s="1"/>
  <c r="F64" i="69" s="1"/>
  <c r="F22" i="69"/>
  <c r="C14" i="69"/>
  <c r="A2" i="69"/>
  <c r="A1" i="69"/>
  <c r="F27" i="33"/>
  <c r="F99" i="68"/>
  <c r="F117" i="68" s="1"/>
  <c r="F91" i="68"/>
  <c r="E51" i="68"/>
  <c r="F27" i="68"/>
  <c r="F22" i="68"/>
  <c r="C14" i="68"/>
  <c r="A2" i="68"/>
  <c r="A1" i="68"/>
  <c r="F27" i="32"/>
  <c r="F99" i="67"/>
  <c r="F117" i="67" s="1"/>
  <c r="F91" i="67"/>
  <c r="E51" i="67"/>
  <c r="F27" i="67"/>
  <c r="F58" i="67" s="1"/>
  <c r="F64" i="67" s="1"/>
  <c r="F22" i="67"/>
  <c r="C14" i="67"/>
  <c r="A2" i="67"/>
  <c r="A1" i="67"/>
  <c r="F27" i="31"/>
  <c r="F27" i="30"/>
  <c r="F27" i="29"/>
  <c r="F99" i="66"/>
  <c r="F117" i="66" s="1"/>
  <c r="F91" i="66"/>
  <c r="E51" i="66"/>
  <c r="F27" i="66"/>
  <c r="F22" i="66"/>
  <c r="C14" i="66"/>
  <c r="A2" i="66"/>
  <c r="A1" i="66"/>
  <c r="F22" i="65"/>
  <c r="F99" i="65"/>
  <c r="F117" i="65" s="1"/>
  <c r="F91" i="65"/>
  <c r="E51" i="65"/>
  <c r="F27" i="65"/>
  <c r="C14" i="65"/>
  <c r="A2" i="65"/>
  <c r="A1" i="65"/>
  <c r="F27" i="27"/>
  <c r="F27" i="26"/>
  <c r="F27" i="25"/>
  <c r="F27" i="24"/>
  <c r="F27" i="23"/>
  <c r="F106" i="75" l="1"/>
  <c r="F105" i="75" s="1"/>
  <c r="F109" i="75" s="1"/>
  <c r="F119" i="75" s="1"/>
  <c r="F120" i="75" s="1"/>
  <c r="F28" i="68"/>
  <c r="F34" i="68" s="1"/>
  <c r="F58" i="68"/>
  <c r="F64" i="68" s="1"/>
  <c r="F58" i="66"/>
  <c r="F64" i="66" s="1"/>
  <c r="F58" i="65"/>
  <c r="F64" i="65" s="1"/>
  <c r="F28" i="69"/>
  <c r="F34" i="69" s="1"/>
  <c r="F34" i="67"/>
  <c r="F34" i="66"/>
  <c r="F34" i="65"/>
  <c r="F27" i="22"/>
  <c r="F27" i="21"/>
  <c r="F81" i="69" l="1"/>
  <c r="F77" i="69"/>
  <c r="F70" i="69"/>
  <c r="F50" i="69"/>
  <c r="F46" i="69"/>
  <c r="F42" i="69"/>
  <c r="F37" i="69"/>
  <c r="F71" i="69"/>
  <c r="F47" i="69"/>
  <c r="F43" i="69"/>
  <c r="F80" i="69"/>
  <c r="F76" i="69"/>
  <c r="F49" i="69"/>
  <c r="F45" i="69"/>
  <c r="F113" i="69"/>
  <c r="F38" i="69"/>
  <c r="F79" i="69"/>
  <c r="F68" i="69"/>
  <c r="F48" i="69"/>
  <c r="F44" i="69"/>
  <c r="F78" i="69"/>
  <c r="F72" i="69"/>
  <c r="E73" i="69"/>
  <c r="F72" i="68"/>
  <c r="E73" i="68"/>
  <c r="F81" i="68"/>
  <c r="F77" i="68"/>
  <c r="F70" i="68"/>
  <c r="F50" i="68"/>
  <c r="F46" i="68"/>
  <c r="F42" i="68"/>
  <c r="F37" i="68"/>
  <c r="F71" i="68"/>
  <c r="F43" i="68"/>
  <c r="F38" i="68"/>
  <c r="F80" i="68"/>
  <c r="F76" i="68"/>
  <c r="F49" i="68"/>
  <c r="F45" i="68"/>
  <c r="F113" i="68"/>
  <c r="F79" i="68"/>
  <c r="F68" i="68"/>
  <c r="F48" i="68"/>
  <c r="F44" i="68"/>
  <c r="F78" i="68"/>
  <c r="F47" i="68"/>
  <c r="F72" i="67"/>
  <c r="E73" i="67"/>
  <c r="F81" i="67"/>
  <c r="F77" i="67"/>
  <c r="F70" i="67"/>
  <c r="F50" i="67"/>
  <c r="F46" i="67"/>
  <c r="F42" i="67"/>
  <c r="F37" i="67"/>
  <c r="F80" i="67"/>
  <c r="F76" i="67"/>
  <c r="F49" i="67"/>
  <c r="F45" i="67"/>
  <c r="F71" i="67"/>
  <c r="F79" i="67"/>
  <c r="F68" i="67"/>
  <c r="F48" i="67"/>
  <c r="F44" i="67"/>
  <c r="F113" i="67"/>
  <c r="F78" i="67"/>
  <c r="F47" i="67"/>
  <c r="F43" i="67"/>
  <c r="F38" i="67"/>
  <c r="F72" i="66"/>
  <c r="E73" i="66"/>
  <c r="F81" i="66"/>
  <c r="F77" i="66"/>
  <c r="F70" i="66"/>
  <c r="F50" i="66"/>
  <c r="F46" i="66"/>
  <c r="F42" i="66"/>
  <c r="F37" i="66"/>
  <c r="F43" i="66"/>
  <c r="F80" i="66"/>
  <c r="F76" i="66"/>
  <c r="F49" i="66"/>
  <c r="F45" i="66"/>
  <c r="F78" i="66"/>
  <c r="F47" i="66"/>
  <c r="F79" i="66"/>
  <c r="F68" i="66"/>
  <c r="F48" i="66"/>
  <c r="F44" i="66"/>
  <c r="F113" i="66"/>
  <c r="F71" i="66"/>
  <c r="F38" i="66"/>
  <c r="F81" i="65"/>
  <c r="F77" i="65"/>
  <c r="F70" i="65"/>
  <c r="F50" i="65"/>
  <c r="F46" i="65"/>
  <c r="F42" i="65"/>
  <c r="F37" i="65"/>
  <c r="F80" i="65"/>
  <c r="F76" i="65"/>
  <c r="F49" i="65"/>
  <c r="F45" i="65"/>
  <c r="F79" i="65"/>
  <c r="F68" i="65"/>
  <c r="F48" i="65"/>
  <c r="F44" i="65"/>
  <c r="F113" i="65"/>
  <c r="F78" i="65"/>
  <c r="F71" i="65"/>
  <c r="F47" i="65"/>
  <c r="F43" i="65"/>
  <c r="F38" i="65"/>
  <c r="F72" i="65"/>
  <c r="E73" i="65"/>
  <c r="C44" i="18"/>
  <c r="A44" i="18"/>
  <c r="C43" i="18"/>
  <c r="A43" i="18"/>
  <c r="C42" i="18"/>
  <c r="C41" i="18"/>
  <c r="A41" i="18"/>
  <c r="C40" i="18"/>
  <c r="A40" i="18"/>
  <c r="C39" i="18"/>
  <c r="A39" i="18"/>
  <c r="C38" i="18"/>
  <c r="A38" i="18"/>
  <c r="C37" i="18"/>
  <c r="A37" i="18"/>
  <c r="F99" i="62"/>
  <c r="F117" i="62" s="1"/>
  <c r="F91" i="62"/>
  <c r="E51" i="62"/>
  <c r="F58" i="62"/>
  <c r="F64" i="62" s="1"/>
  <c r="F22" i="62"/>
  <c r="C14" i="62"/>
  <c r="A2" i="62"/>
  <c r="A1" i="62"/>
  <c r="F99" i="61"/>
  <c r="F117" i="61" s="1"/>
  <c r="F91" i="61"/>
  <c r="E51" i="61"/>
  <c r="F22" i="61"/>
  <c r="C14" i="61"/>
  <c r="A2" i="61"/>
  <c r="A1" i="61"/>
  <c r="F99" i="60"/>
  <c r="F117" i="60" s="1"/>
  <c r="F91" i="60"/>
  <c r="E51" i="60"/>
  <c r="E73" i="60" s="1"/>
  <c r="F58" i="60"/>
  <c r="F64" i="60" s="1"/>
  <c r="F22" i="60"/>
  <c r="C14" i="60"/>
  <c r="A2" i="60"/>
  <c r="A1" i="60"/>
  <c r="F99" i="59"/>
  <c r="F117" i="59" s="1"/>
  <c r="F91" i="59"/>
  <c r="E51" i="59"/>
  <c r="F58" i="59"/>
  <c r="F64" i="59" s="1"/>
  <c r="F22" i="59"/>
  <c r="C14" i="59"/>
  <c r="A2" i="59"/>
  <c r="A1" i="59"/>
  <c r="F99" i="58"/>
  <c r="F117" i="58" s="1"/>
  <c r="F91" i="58"/>
  <c r="E51" i="58"/>
  <c r="F58" i="58"/>
  <c r="F64" i="58" s="1"/>
  <c r="F22" i="58"/>
  <c r="C14" i="58"/>
  <c r="A2" i="58"/>
  <c r="A1" i="58"/>
  <c r="F99" i="57"/>
  <c r="F117" i="57" s="1"/>
  <c r="F91" i="57"/>
  <c r="E51" i="57"/>
  <c r="F22" i="57"/>
  <c r="C14" i="57"/>
  <c r="A2" i="57"/>
  <c r="A1" i="57"/>
  <c r="F99" i="56"/>
  <c r="F117" i="56" s="1"/>
  <c r="F91" i="56"/>
  <c r="E51" i="56"/>
  <c r="E73" i="56" s="1"/>
  <c r="F58" i="56"/>
  <c r="F64" i="56" s="1"/>
  <c r="F22" i="56"/>
  <c r="C14" i="56"/>
  <c r="A2" i="56"/>
  <c r="A1" i="56"/>
  <c r="F99" i="55"/>
  <c r="F117" i="55" s="1"/>
  <c r="F91" i="55"/>
  <c r="E51" i="55"/>
  <c r="F22" i="55"/>
  <c r="C14" i="55"/>
  <c r="A2" i="55"/>
  <c r="A1" i="55"/>
  <c r="F82" i="66" l="1"/>
  <c r="F82" i="69"/>
  <c r="F90" i="69" s="1"/>
  <c r="F92" i="69" s="1"/>
  <c r="F116" i="69" s="1"/>
  <c r="F82" i="68"/>
  <c r="F90" i="68" s="1"/>
  <c r="F92" i="68" s="1"/>
  <c r="F116" i="68" s="1"/>
  <c r="F82" i="67"/>
  <c r="F82" i="65"/>
  <c r="F90" i="65" s="1"/>
  <c r="F92" i="65" s="1"/>
  <c r="F116" i="65" s="1"/>
  <c r="F39" i="68"/>
  <c r="F62" i="68" s="1"/>
  <c r="F39" i="67"/>
  <c r="F62" i="67" s="1"/>
  <c r="F39" i="69"/>
  <c r="F62" i="69" s="1"/>
  <c r="F39" i="66"/>
  <c r="F62" i="66" s="1"/>
  <c r="F39" i="65"/>
  <c r="F62" i="65" s="1"/>
  <c r="E73" i="61"/>
  <c r="E73" i="59"/>
  <c r="F28" i="59"/>
  <c r="F34" i="59" s="1"/>
  <c r="F113" i="59" s="1"/>
  <c r="F69" i="69"/>
  <c r="F73" i="69" s="1"/>
  <c r="F115" i="69" s="1"/>
  <c r="F51" i="69"/>
  <c r="F63" i="69" s="1"/>
  <c r="F51" i="68"/>
  <c r="F63" i="68" s="1"/>
  <c r="F69" i="68"/>
  <c r="F73" i="68" s="1"/>
  <c r="F115" i="68" s="1"/>
  <c r="F69" i="67"/>
  <c r="F73" i="67" s="1"/>
  <c r="F115" i="67" s="1"/>
  <c r="F51" i="67"/>
  <c r="F63" i="67" s="1"/>
  <c r="F90" i="67"/>
  <c r="F92" i="67" s="1"/>
  <c r="F116" i="67" s="1"/>
  <c r="F69" i="66"/>
  <c r="F73" i="66" s="1"/>
  <c r="F115" i="66" s="1"/>
  <c r="F90" i="66"/>
  <c r="F92" i="66" s="1"/>
  <c r="F116" i="66" s="1"/>
  <c r="F51" i="66"/>
  <c r="F63" i="66" s="1"/>
  <c r="F69" i="65"/>
  <c r="F73" i="65" s="1"/>
  <c r="F115" i="65" s="1"/>
  <c r="F51" i="65"/>
  <c r="F63" i="65" s="1"/>
  <c r="F58" i="57"/>
  <c r="F64" i="57" s="1"/>
  <c r="F34" i="60"/>
  <c r="F77" i="60" s="1"/>
  <c r="F58" i="61"/>
  <c r="F64" i="61" s="1"/>
  <c r="F34" i="56"/>
  <c r="F70" i="56" s="1"/>
  <c r="F58" i="55"/>
  <c r="F64" i="55" s="1"/>
  <c r="F34" i="62"/>
  <c r="F34" i="61"/>
  <c r="F78" i="60"/>
  <c r="F76" i="60"/>
  <c r="F49" i="60"/>
  <c r="F79" i="60"/>
  <c r="F48" i="60"/>
  <c r="F72" i="60"/>
  <c r="F71" i="59"/>
  <c r="F81" i="59"/>
  <c r="F42" i="59"/>
  <c r="F80" i="59"/>
  <c r="F49" i="59"/>
  <c r="F34" i="58"/>
  <c r="F34" i="57"/>
  <c r="F28" i="55"/>
  <c r="F34" i="55" s="1"/>
  <c r="C58" i="18"/>
  <c r="A58" i="18"/>
  <c r="C57" i="18"/>
  <c r="A57" i="18"/>
  <c r="C56" i="18"/>
  <c r="A56" i="18"/>
  <c r="C55" i="18"/>
  <c r="A55" i="18"/>
  <c r="C54" i="18"/>
  <c r="A54" i="18"/>
  <c r="C53" i="18"/>
  <c r="A53" i="18"/>
  <c r="C52" i="18"/>
  <c r="A52" i="18"/>
  <c r="C51" i="18"/>
  <c r="A51" i="18"/>
  <c r="C50" i="18"/>
  <c r="A50" i="18"/>
  <c r="F99" i="53"/>
  <c r="F117" i="53" s="1"/>
  <c r="F91" i="53"/>
  <c r="E51" i="53"/>
  <c r="F22" i="53"/>
  <c r="F58" i="53"/>
  <c r="F64" i="53" s="1"/>
  <c r="C14" i="53"/>
  <c r="A2" i="53"/>
  <c r="A1" i="53"/>
  <c r="F99" i="51"/>
  <c r="F117" i="51" s="1"/>
  <c r="F91" i="51"/>
  <c r="E51" i="51"/>
  <c r="F58" i="51"/>
  <c r="F64" i="51" s="1"/>
  <c r="F22" i="51"/>
  <c r="C14" i="51"/>
  <c r="A2" i="51"/>
  <c r="A1" i="51"/>
  <c r="F99" i="50"/>
  <c r="F117" i="50" s="1"/>
  <c r="F91" i="50"/>
  <c r="E51" i="50"/>
  <c r="F22" i="50"/>
  <c r="C14" i="50"/>
  <c r="A2" i="50"/>
  <c r="A1" i="50"/>
  <c r="F99" i="49"/>
  <c r="F117" i="49" s="1"/>
  <c r="F91" i="49"/>
  <c r="E51" i="49"/>
  <c r="F58" i="49"/>
  <c r="F64" i="49" s="1"/>
  <c r="F22" i="49"/>
  <c r="C14" i="49"/>
  <c r="A2" i="49"/>
  <c r="A1" i="49"/>
  <c r="F99" i="48"/>
  <c r="F117" i="48" s="1"/>
  <c r="F91" i="48"/>
  <c r="E51" i="48"/>
  <c r="F22" i="48"/>
  <c r="C14" i="48"/>
  <c r="A2" i="48"/>
  <c r="A1" i="48"/>
  <c r="F99" i="46"/>
  <c r="F117" i="46" s="1"/>
  <c r="F91" i="46"/>
  <c r="E51" i="46"/>
  <c r="F34" i="46"/>
  <c r="F81" i="46" s="1"/>
  <c r="F22" i="46"/>
  <c r="C14" i="46"/>
  <c r="A2" i="46"/>
  <c r="A1" i="46"/>
  <c r="F99" i="45"/>
  <c r="F117" i="45" s="1"/>
  <c r="F91" i="45"/>
  <c r="E51" i="45"/>
  <c r="F58" i="45"/>
  <c r="F64" i="45" s="1"/>
  <c r="F22" i="45"/>
  <c r="C14" i="45"/>
  <c r="A2" i="45"/>
  <c r="A1" i="45"/>
  <c r="F99" i="44"/>
  <c r="F117" i="44" s="1"/>
  <c r="F91" i="44"/>
  <c r="E51" i="44"/>
  <c r="F58" i="44"/>
  <c r="F64" i="44" s="1"/>
  <c r="F22" i="44"/>
  <c r="C14" i="44"/>
  <c r="A2" i="44"/>
  <c r="A1" i="44"/>
  <c r="F99" i="43"/>
  <c r="F117" i="43" s="1"/>
  <c r="F91" i="43"/>
  <c r="E51" i="43"/>
  <c r="F58" i="43"/>
  <c r="F64" i="43" s="1"/>
  <c r="F22" i="43"/>
  <c r="C14" i="43"/>
  <c r="A2" i="43"/>
  <c r="A1" i="43"/>
  <c r="A2" i="18"/>
  <c r="A1" i="18"/>
  <c r="A32" i="18"/>
  <c r="A31" i="18"/>
  <c r="A30" i="18"/>
  <c r="A29" i="18"/>
  <c r="A28" i="18"/>
  <c r="F99" i="42"/>
  <c r="F117" i="42" s="1"/>
  <c r="F91" i="42"/>
  <c r="E51" i="42"/>
  <c r="F58" i="42"/>
  <c r="F64" i="42" s="1"/>
  <c r="F22" i="42"/>
  <c r="C14" i="42"/>
  <c r="A2" i="42"/>
  <c r="F58" i="41"/>
  <c r="F64" i="41" s="1"/>
  <c r="F99" i="41"/>
  <c r="F117" i="41" s="1"/>
  <c r="F91" i="41"/>
  <c r="E51" i="41"/>
  <c r="F22" i="41"/>
  <c r="C14" i="41"/>
  <c r="A2" i="41"/>
  <c r="A1" i="41"/>
  <c r="F99" i="40"/>
  <c r="F117" i="40" s="1"/>
  <c r="F91" i="40"/>
  <c r="E51" i="40"/>
  <c r="F22" i="40"/>
  <c r="C14" i="40"/>
  <c r="A2" i="40"/>
  <c r="A1" i="40"/>
  <c r="F27" i="37"/>
  <c r="F99" i="39"/>
  <c r="F117" i="39" s="1"/>
  <c r="F91" i="39"/>
  <c r="E51" i="39"/>
  <c r="F22" i="39"/>
  <c r="F27" i="39"/>
  <c r="F28" i="39" s="1"/>
  <c r="C14" i="39"/>
  <c r="A2" i="39"/>
  <c r="A1" i="39"/>
  <c r="F99" i="37"/>
  <c r="F117" i="37" s="1"/>
  <c r="F91" i="37"/>
  <c r="E51" i="37"/>
  <c r="F22" i="37"/>
  <c r="C14" i="37"/>
  <c r="A2" i="37"/>
  <c r="A1" i="37"/>
  <c r="A27" i="18"/>
  <c r="A26" i="18"/>
  <c r="A25" i="18"/>
  <c r="A23" i="18"/>
  <c r="A21" i="18"/>
  <c r="A19" i="18"/>
  <c r="A18" i="18"/>
  <c r="F99" i="36"/>
  <c r="F117" i="36" s="1"/>
  <c r="F91" i="36"/>
  <c r="E51" i="36"/>
  <c r="F58" i="36"/>
  <c r="F64" i="36" s="1"/>
  <c r="F22" i="36"/>
  <c r="C14" i="36"/>
  <c r="A2" i="36"/>
  <c r="A1" i="36"/>
  <c r="F99" i="35"/>
  <c r="F117" i="35" s="1"/>
  <c r="F91" i="35"/>
  <c r="E51" i="35"/>
  <c r="F58" i="35"/>
  <c r="F64" i="35" s="1"/>
  <c r="F22" i="35"/>
  <c r="C14" i="35"/>
  <c r="A2" i="35"/>
  <c r="A1" i="35"/>
  <c r="F99" i="34"/>
  <c r="F117" i="34" s="1"/>
  <c r="F91" i="34"/>
  <c r="E51" i="34"/>
  <c r="F22" i="34"/>
  <c r="C14" i="34"/>
  <c r="A2" i="34"/>
  <c r="A1" i="34"/>
  <c r="F99" i="33"/>
  <c r="F117" i="33" s="1"/>
  <c r="F91" i="33"/>
  <c r="E51" i="33"/>
  <c r="F28" i="33"/>
  <c r="F34" i="33" s="1"/>
  <c r="F79" i="33" s="1"/>
  <c r="F22" i="33"/>
  <c r="C14" i="33"/>
  <c r="A2" i="33"/>
  <c r="A1" i="33"/>
  <c r="F99" i="32"/>
  <c r="F117" i="32" s="1"/>
  <c r="F91" i="32"/>
  <c r="E51" i="32"/>
  <c r="F58" i="32"/>
  <c r="F64" i="32" s="1"/>
  <c r="F22" i="32"/>
  <c r="C14" i="32"/>
  <c r="A2" i="32"/>
  <c r="A1" i="32"/>
  <c r="F99" i="31"/>
  <c r="F117" i="31" s="1"/>
  <c r="F91" i="31"/>
  <c r="E51" i="31"/>
  <c r="F22" i="31"/>
  <c r="C14" i="31"/>
  <c r="A2" i="31"/>
  <c r="A1" i="31"/>
  <c r="F99" i="30"/>
  <c r="F117" i="30" s="1"/>
  <c r="F91" i="30"/>
  <c r="E51" i="30"/>
  <c r="F58" i="30"/>
  <c r="F64" i="30" s="1"/>
  <c r="F22" i="30"/>
  <c r="C14" i="30"/>
  <c r="A2" i="30"/>
  <c r="A1" i="30"/>
  <c r="A17" i="18"/>
  <c r="A15" i="18"/>
  <c r="A13" i="18"/>
  <c r="A12" i="18"/>
  <c r="F99" i="29"/>
  <c r="F117" i="29" s="1"/>
  <c r="F91" i="29"/>
  <c r="E51" i="29"/>
  <c r="F22" i="29"/>
  <c r="C14" i="29"/>
  <c r="A2" i="29"/>
  <c r="A1" i="29"/>
  <c r="F99" i="28"/>
  <c r="F117" i="28" s="1"/>
  <c r="F91" i="28"/>
  <c r="E51" i="28"/>
  <c r="F27" i="28"/>
  <c r="F22" i="28"/>
  <c r="C14" i="28"/>
  <c r="A2" i="28"/>
  <c r="A1" i="28"/>
  <c r="F99" i="27"/>
  <c r="F117" i="27" s="1"/>
  <c r="F91" i="27"/>
  <c r="E51" i="27"/>
  <c r="F58" i="27"/>
  <c r="F64" i="27" s="1"/>
  <c r="F22" i="27"/>
  <c r="C14" i="27"/>
  <c r="A2" i="27"/>
  <c r="A1" i="27"/>
  <c r="F99" i="26"/>
  <c r="F117" i="26" s="1"/>
  <c r="F91" i="26"/>
  <c r="E51" i="26"/>
  <c r="F58" i="26"/>
  <c r="F64" i="26" s="1"/>
  <c r="F22" i="26"/>
  <c r="C14" i="26"/>
  <c r="A2" i="26"/>
  <c r="A1" i="26"/>
  <c r="A11" i="18"/>
  <c r="F70" i="60" l="1"/>
  <c r="F68" i="60"/>
  <c r="F42" i="60"/>
  <c r="F79" i="59"/>
  <c r="F50" i="59"/>
  <c r="F50" i="60"/>
  <c r="F113" i="60"/>
  <c r="F80" i="60"/>
  <c r="F81" i="60"/>
  <c r="F65" i="69"/>
  <c r="F114" i="69" s="1"/>
  <c r="F118" i="69" s="1"/>
  <c r="F44" i="60"/>
  <c r="F45" i="60"/>
  <c r="F37" i="60"/>
  <c r="F46" i="60"/>
  <c r="F65" i="65"/>
  <c r="F114" i="65" s="1"/>
  <c r="F118" i="65" s="1"/>
  <c r="C59" i="18"/>
  <c r="F48" i="59"/>
  <c r="F43" i="59"/>
  <c r="F65" i="68"/>
  <c r="F114" i="68" s="1"/>
  <c r="F118" i="68" s="1"/>
  <c r="F72" i="61"/>
  <c r="F38" i="60"/>
  <c r="F43" i="60"/>
  <c r="F47" i="60"/>
  <c r="F71" i="60"/>
  <c r="F72" i="59"/>
  <c r="F68" i="59"/>
  <c r="F76" i="59"/>
  <c r="F46" i="59"/>
  <c r="F77" i="59"/>
  <c r="F47" i="59"/>
  <c r="F44" i="59"/>
  <c r="F45" i="59"/>
  <c r="F37" i="59"/>
  <c r="F70" i="59"/>
  <c r="F38" i="59"/>
  <c r="F78" i="59"/>
  <c r="F44" i="56"/>
  <c r="F49" i="56"/>
  <c r="F71" i="56"/>
  <c r="F76" i="56"/>
  <c r="F46" i="56"/>
  <c r="F77" i="56"/>
  <c r="F47" i="56"/>
  <c r="F48" i="56"/>
  <c r="F38" i="56"/>
  <c r="F78" i="56"/>
  <c r="F80" i="56"/>
  <c r="F50" i="56"/>
  <c r="F81" i="56"/>
  <c r="F45" i="56"/>
  <c r="F79" i="56"/>
  <c r="F42" i="56"/>
  <c r="F72" i="56"/>
  <c r="F68" i="56"/>
  <c r="F43" i="56"/>
  <c r="F113" i="56"/>
  <c r="F37" i="56"/>
  <c r="F39" i="56" s="1"/>
  <c r="F58" i="33"/>
  <c r="F64" i="33" s="1"/>
  <c r="F65" i="67"/>
  <c r="F114" i="67" s="1"/>
  <c r="F118" i="67" s="1"/>
  <c r="F65" i="66"/>
  <c r="F114" i="66" s="1"/>
  <c r="F118" i="66" s="1"/>
  <c r="F58" i="46"/>
  <c r="F64" i="46" s="1"/>
  <c r="F58" i="48"/>
  <c r="F64" i="48" s="1"/>
  <c r="F58" i="28"/>
  <c r="F64" i="28" s="1"/>
  <c r="F58" i="29"/>
  <c r="F64" i="29" s="1"/>
  <c r="F58" i="31"/>
  <c r="F64" i="31" s="1"/>
  <c r="F58" i="40"/>
  <c r="F64" i="40" s="1"/>
  <c r="F58" i="50"/>
  <c r="F64" i="50" s="1"/>
  <c r="F58" i="34"/>
  <c r="F64" i="34" s="1"/>
  <c r="F58" i="37"/>
  <c r="F64" i="37" s="1"/>
  <c r="E73" i="26"/>
  <c r="F81" i="62"/>
  <c r="F77" i="62"/>
  <c r="F70" i="62"/>
  <c r="F50" i="62"/>
  <c r="F46" i="62"/>
  <c r="F42" i="62"/>
  <c r="F37" i="62"/>
  <c r="F80" i="62"/>
  <c r="F76" i="62"/>
  <c r="F49" i="62"/>
  <c r="F45" i="62"/>
  <c r="F79" i="62"/>
  <c r="F68" i="62"/>
  <c r="F48" i="62"/>
  <c r="F44" i="62"/>
  <c r="F113" i="62"/>
  <c r="F78" i="62"/>
  <c r="F71" i="62"/>
  <c r="F47" i="62"/>
  <c r="F43" i="62"/>
  <c r="F38" i="62"/>
  <c r="F72" i="62"/>
  <c r="E73" i="62"/>
  <c r="F81" i="61"/>
  <c r="F77" i="61"/>
  <c r="F70" i="61"/>
  <c r="F50" i="61"/>
  <c r="F46" i="61"/>
  <c r="F42" i="61"/>
  <c r="F37" i="61"/>
  <c r="F49" i="61"/>
  <c r="F68" i="61"/>
  <c r="F44" i="61"/>
  <c r="F113" i="61"/>
  <c r="F78" i="61"/>
  <c r="F71" i="61"/>
  <c r="F47" i="61"/>
  <c r="F43" i="61"/>
  <c r="F38" i="61"/>
  <c r="F80" i="61"/>
  <c r="F76" i="61"/>
  <c r="F45" i="61"/>
  <c r="F79" i="61"/>
  <c r="F48" i="61"/>
  <c r="F69" i="60"/>
  <c r="F69" i="59"/>
  <c r="F73" i="59" s="1"/>
  <c r="F115" i="59" s="1"/>
  <c r="F72" i="58"/>
  <c r="E73" i="58"/>
  <c r="F81" i="58"/>
  <c r="F77" i="58"/>
  <c r="F70" i="58"/>
  <c r="F50" i="58"/>
  <c r="F46" i="58"/>
  <c r="F42" i="58"/>
  <c r="F37" i="58"/>
  <c r="F80" i="58"/>
  <c r="F76" i="58"/>
  <c r="F49" i="58"/>
  <c r="F45" i="58"/>
  <c r="F79" i="58"/>
  <c r="F68" i="58"/>
  <c r="F48" i="58"/>
  <c r="F44" i="58"/>
  <c r="F113" i="58"/>
  <c r="F78" i="58"/>
  <c r="F71" i="58"/>
  <c r="F47" i="58"/>
  <c r="F43" i="58"/>
  <c r="F38" i="58"/>
  <c r="F81" i="57"/>
  <c r="F77" i="57"/>
  <c r="F70" i="57"/>
  <c r="F50" i="57"/>
  <c r="F46" i="57"/>
  <c r="F42" i="57"/>
  <c r="F37" i="57"/>
  <c r="F80" i="57"/>
  <c r="F76" i="57"/>
  <c r="F49" i="57"/>
  <c r="F45" i="57"/>
  <c r="F79" i="57"/>
  <c r="F68" i="57"/>
  <c r="F48" i="57"/>
  <c r="F44" i="57"/>
  <c r="F113" i="57"/>
  <c r="F78" i="57"/>
  <c r="F71" i="57"/>
  <c r="F47" i="57"/>
  <c r="F43" i="57"/>
  <c r="F38" i="57"/>
  <c r="F72" i="57"/>
  <c r="E73" i="57"/>
  <c r="F81" i="55"/>
  <c r="F77" i="55"/>
  <c r="F70" i="55"/>
  <c r="F50" i="55"/>
  <c r="F46" i="55"/>
  <c r="F42" i="55"/>
  <c r="F37" i="55"/>
  <c r="F80" i="55"/>
  <c r="F76" i="55"/>
  <c r="F49" i="55"/>
  <c r="F45" i="55"/>
  <c r="F79" i="55"/>
  <c r="F68" i="55"/>
  <c r="F48" i="55"/>
  <c r="F44" i="55"/>
  <c r="F113" i="55"/>
  <c r="F78" i="55"/>
  <c r="F71" i="55"/>
  <c r="F47" i="55"/>
  <c r="F43" i="55"/>
  <c r="F38" i="55"/>
  <c r="F72" i="55"/>
  <c r="E73" i="55"/>
  <c r="F34" i="53"/>
  <c r="F34" i="51"/>
  <c r="F34" i="50"/>
  <c r="F34" i="49"/>
  <c r="F28" i="48"/>
  <c r="F34" i="48" s="1"/>
  <c r="F38" i="46"/>
  <c r="F43" i="46"/>
  <c r="F47" i="46"/>
  <c r="F71" i="46"/>
  <c r="F78" i="46"/>
  <c r="F113" i="46"/>
  <c r="F44" i="46"/>
  <c r="F48" i="46"/>
  <c r="F68" i="46"/>
  <c r="F79" i="46"/>
  <c r="F45" i="46"/>
  <c r="F49" i="46"/>
  <c r="F76" i="46"/>
  <c r="F80" i="46"/>
  <c r="F37" i="46"/>
  <c r="F39" i="46" s="1"/>
  <c r="F42" i="46"/>
  <c r="F46" i="46"/>
  <c r="F50" i="46"/>
  <c r="F70" i="46"/>
  <c r="F77" i="46"/>
  <c r="F34" i="45"/>
  <c r="F34" i="44"/>
  <c r="F28" i="43"/>
  <c r="F34" i="43" s="1"/>
  <c r="F34" i="42"/>
  <c r="E73" i="42"/>
  <c r="E73" i="41"/>
  <c r="F34" i="41"/>
  <c r="F72" i="41" s="1"/>
  <c r="F34" i="40"/>
  <c r="F58" i="39"/>
  <c r="F64" i="39" s="1"/>
  <c r="F34" i="39"/>
  <c r="F34" i="37"/>
  <c r="E73" i="36"/>
  <c r="F34" i="36"/>
  <c r="F34" i="35"/>
  <c r="F28" i="34"/>
  <c r="F34" i="34" s="1"/>
  <c r="E73" i="33"/>
  <c r="F72" i="33"/>
  <c r="F45" i="33"/>
  <c r="F49" i="33"/>
  <c r="F76" i="33"/>
  <c r="F80" i="33"/>
  <c r="F37" i="33"/>
  <c r="F42" i="33"/>
  <c r="F46" i="33"/>
  <c r="F50" i="33"/>
  <c r="F70" i="33"/>
  <c r="F77" i="33"/>
  <c r="F81" i="33"/>
  <c r="F38" i="33"/>
  <c r="F43" i="33"/>
  <c r="F47" i="33"/>
  <c r="F71" i="33"/>
  <c r="F78" i="33"/>
  <c r="F113" i="33"/>
  <c r="F44" i="33"/>
  <c r="F48" i="33"/>
  <c r="F68" i="33"/>
  <c r="F34" i="32"/>
  <c r="F34" i="31"/>
  <c r="F34" i="30"/>
  <c r="F34" i="29"/>
  <c r="F34" i="28"/>
  <c r="F34" i="27"/>
  <c r="F34" i="26"/>
  <c r="F72" i="26" s="1"/>
  <c r="F82" i="60" l="1"/>
  <c r="F82" i="59"/>
  <c r="F82" i="61"/>
  <c r="F82" i="46"/>
  <c r="F90" i="46" s="1"/>
  <c r="F92" i="46" s="1"/>
  <c r="F116" i="46" s="1"/>
  <c r="F82" i="62"/>
  <c r="F90" i="62" s="1"/>
  <c r="F92" i="62" s="1"/>
  <c r="F116" i="62" s="1"/>
  <c r="F39" i="60"/>
  <c r="F62" i="60" s="1"/>
  <c r="F82" i="58"/>
  <c r="F82" i="57"/>
  <c r="F82" i="56"/>
  <c r="F90" i="56" s="1"/>
  <c r="F92" i="56" s="1"/>
  <c r="F116" i="56" s="1"/>
  <c r="F82" i="55"/>
  <c r="F82" i="33"/>
  <c r="F90" i="60"/>
  <c r="F92" i="60" s="1"/>
  <c r="F116" i="60" s="1"/>
  <c r="F39" i="57"/>
  <c r="F39" i="62"/>
  <c r="F62" i="62" s="1"/>
  <c r="F39" i="61"/>
  <c r="F62" i="61" s="1"/>
  <c r="F39" i="59"/>
  <c r="F62" i="59" s="1"/>
  <c r="F39" i="58"/>
  <c r="F62" i="58" s="1"/>
  <c r="F39" i="55"/>
  <c r="F62" i="55" s="1"/>
  <c r="F39" i="33"/>
  <c r="F73" i="60"/>
  <c r="F115" i="60" s="1"/>
  <c r="F51" i="60"/>
  <c r="F63" i="60" s="1"/>
  <c r="F51" i="59"/>
  <c r="F63" i="59" s="1"/>
  <c r="F51" i="56"/>
  <c r="F63" i="56" s="1"/>
  <c r="F62" i="46"/>
  <c r="F90" i="59"/>
  <c r="F92" i="59" s="1"/>
  <c r="F116" i="59" s="1"/>
  <c r="F62" i="57"/>
  <c r="F69" i="56"/>
  <c r="F73" i="56" s="1"/>
  <c r="F115" i="56" s="1"/>
  <c r="F62" i="56"/>
  <c r="F51" i="46"/>
  <c r="F63" i="46" s="1"/>
  <c r="F51" i="62"/>
  <c r="F63" i="62" s="1"/>
  <c r="F69" i="62"/>
  <c r="F73" i="62" s="1"/>
  <c r="F115" i="62" s="1"/>
  <c r="F69" i="61"/>
  <c r="F73" i="61" s="1"/>
  <c r="F115" i="61" s="1"/>
  <c r="F90" i="61"/>
  <c r="F92" i="61" s="1"/>
  <c r="F116" i="61" s="1"/>
  <c r="F51" i="61"/>
  <c r="F63" i="61" s="1"/>
  <c r="F51" i="58"/>
  <c r="F63" i="58" s="1"/>
  <c r="F69" i="58"/>
  <c r="F73" i="58" s="1"/>
  <c r="F115" i="58" s="1"/>
  <c r="F90" i="58"/>
  <c r="F92" i="58" s="1"/>
  <c r="F116" i="58" s="1"/>
  <c r="F51" i="57"/>
  <c r="F63" i="57" s="1"/>
  <c r="F69" i="57"/>
  <c r="F73" i="57" s="1"/>
  <c r="F115" i="57" s="1"/>
  <c r="F90" i="57"/>
  <c r="F92" i="57" s="1"/>
  <c r="F116" i="57" s="1"/>
  <c r="F69" i="55"/>
  <c r="F73" i="55" s="1"/>
  <c r="F115" i="55" s="1"/>
  <c r="F90" i="55"/>
  <c r="F92" i="55" s="1"/>
  <c r="F116" i="55" s="1"/>
  <c r="F51" i="55"/>
  <c r="F63" i="55" s="1"/>
  <c r="F72" i="53"/>
  <c r="E73" i="53"/>
  <c r="F81" i="53"/>
  <c r="F77" i="53"/>
  <c r="F70" i="53"/>
  <c r="F50" i="53"/>
  <c r="F46" i="53"/>
  <c r="F42" i="53"/>
  <c r="F37" i="53"/>
  <c r="F80" i="53"/>
  <c r="F76" i="53"/>
  <c r="F49" i="53"/>
  <c r="F45" i="53"/>
  <c r="F79" i="53"/>
  <c r="F68" i="53"/>
  <c r="F48" i="53"/>
  <c r="F44" i="53"/>
  <c r="F113" i="53"/>
  <c r="F78" i="53"/>
  <c r="F71" i="53"/>
  <c r="F47" i="53"/>
  <c r="F43" i="53"/>
  <c r="F38" i="53"/>
  <c r="F72" i="51"/>
  <c r="E73" i="51"/>
  <c r="F80" i="51"/>
  <c r="F76" i="51"/>
  <c r="F49" i="51"/>
  <c r="F45" i="51"/>
  <c r="F79" i="51"/>
  <c r="F68" i="51"/>
  <c r="F48" i="51"/>
  <c r="F44" i="51"/>
  <c r="F113" i="51"/>
  <c r="F78" i="51"/>
  <c r="F71" i="51"/>
  <c r="F47" i="51"/>
  <c r="F43" i="51"/>
  <c r="F38" i="51"/>
  <c r="F81" i="51"/>
  <c r="F77" i="51"/>
  <c r="F70" i="51"/>
  <c r="F50" i="51"/>
  <c r="F46" i="51"/>
  <c r="F42" i="51"/>
  <c r="F37" i="51"/>
  <c r="F72" i="50"/>
  <c r="E73" i="50"/>
  <c r="F81" i="50"/>
  <c r="F77" i="50"/>
  <c r="F70" i="50"/>
  <c r="F50" i="50"/>
  <c r="F46" i="50"/>
  <c r="F42" i="50"/>
  <c r="F37" i="50"/>
  <c r="F80" i="50"/>
  <c r="F76" i="50"/>
  <c r="F49" i="50"/>
  <c r="F45" i="50"/>
  <c r="F79" i="50"/>
  <c r="F68" i="50"/>
  <c r="F48" i="50"/>
  <c r="F44" i="50"/>
  <c r="F113" i="50"/>
  <c r="F78" i="50"/>
  <c r="F71" i="50"/>
  <c r="F47" i="50"/>
  <c r="F43" i="50"/>
  <c r="F38" i="50"/>
  <c r="F81" i="49"/>
  <c r="F77" i="49"/>
  <c r="F70" i="49"/>
  <c r="F50" i="49"/>
  <c r="F46" i="49"/>
  <c r="F42" i="49"/>
  <c r="F37" i="49"/>
  <c r="F80" i="49"/>
  <c r="F76" i="49"/>
  <c r="F49" i="49"/>
  <c r="F45" i="49"/>
  <c r="F79" i="49"/>
  <c r="F68" i="49"/>
  <c r="F48" i="49"/>
  <c r="F44" i="49"/>
  <c r="F113" i="49"/>
  <c r="F78" i="49"/>
  <c r="F71" i="49"/>
  <c r="F47" i="49"/>
  <c r="F43" i="49"/>
  <c r="F38" i="49"/>
  <c r="F72" i="49"/>
  <c r="E73" i="49"/>
  <c r="F81" i="48"/>
  <c r="F77" i="48"/>
  <c r="F70" i="48"/>
  <c r="F50" i="48"/>
  <c r="F46" i="48"/>
  <c r="F42" i="48"/>
  <c r="F37" i="48"/>
  <c r="F80" i="48"/>
  <c r="F76" i="48"/>
  <c r="F49" i="48"/>
  <c r="F45" i="48"/>
  <c r="F79" i="48"/>
  <c r="F68" i="48"/>
  <c r="F48" i="48"/>
  <c r="F44" i="48"/>
  <c r="F113" i="48"/>
  <c r="F78" i="48"/>
  <c r="F71" i="48"/>
  <c r="F47" i="48"/>
  <c r="F43" i="48"/>
  <c r="F38" i="48"/>
  <c r="F72" i="48"/>
  <c r="E73" i="48"/>
  <c r="F72" i="46"/>
  <c r="E73" i="46"/>
  <c r="F69" i="46"/>
  <c r="F72" i="45"/>
  <c r="E73" i="45"/>
  <c r="F81" i="45"/>
  <c r="F77" i="45"/>
  <c r="F70" i="45"/>
  <c r="F50" i="45"/>
  <c r="F46" i="45"/>
  <c r="F42" i="45"/>
  <c r="F37" i="45"/>
  <c r="F80" i="45"/>
  <c r="F76" i="45"/>
  <c r="F49" i="45"/>
  <c r="F45" i="45"/>
  <c r="F79" i="45"/>
  <c r="F68" i="45"/>
  <c r="F48" i="45"/>
  <c r="F44" i="45"/>
  <c r="F113" i="45"/>
  <c r="F78" i="45"/>
  <c r="F71" i="45"/>
  <c r="F47" i="45"/>
  <c r="F43" i="45"/>
  <c r="F38" i="45"/>
  <c r="F81" i="44"/>
  <c r="F77" i="44"/>
  <c r="F70" i="44"/>
  <c r="F50" i="44"/>
  <c r="F46" i="44"/>
  <c r="F42" i="44"/>
  <c r="F37" i="44"/>
  <c r="F80" i="44"/>
  <c r="F76" i="44"/>
  <c r="F49" i="44"/>
  <c r="F45" i="44"/>
  <c r="F79" i="44"/>
  <c r="F68" i="44"/>
  <c r="F48" i="44"/>
  <c r="F44" i="44"/>
  <c r="F113" i="44"/>
  <c r="F78" i="44"/>
  <c r="F71" i="44"/>
  <c r="F47" i="44"/>
  <c r="F43" i="44"/>
  <c r="F38" i="44"/>
  <c r="F72" i="44"/>
  <c r="E73" i="44"/>
  <c r="F81" i="43"/>
  <c r="F77" i="43"/>
  <c r="F70" i="43"/>
  <c r="F50" i="43"/>
  <c r="F46" i="43"/>
  <c r="F42" i="43"/>
  <c r="F37" i="43"/>
  <c r="F80" i="43"/>
  <c r="F76" i="43"/>
  <c r="F49" i="43"/>
  <c r="F45" i="43"/>
  <c r="F79" i="43"/>
  <c r="F68" i="43"/>
  <c r="F48" i="43"/>
  <c r="F44" i="43"/>
  <c r="F113" i="43"/>
  <c r="F78" i="43"/>
  <c r="F71" i="43"/>
  <c r="F47" i="43"/>
  <c r="F43" i="43"/>
  <c r="F38" i="43"/>
  <c r="F72" i="43"/>
  <c r="E73" i="43"/>
  <c r="F81" i="42"/>
  <c r="F77" i="42"/>
  <c r="F70" i="42"/>
  <c r="F50" i="42"/>
  <c r="F46" i="42"/>
  <c r="F42" i="42"/>
  <c r="F37" i="42"/>
  <c r="F80" i="42"/>
  <c r="F76" i="42"/>
  <c r="F45" i="42"/>
  <c r="F79" i="42"/>
  <c r="F44" i="42"/>
  <c r="F113" i="42"/>
  <c r="F78" i="42"/>
  <c r="F71" i="42"/>
  <c r="F47" i="42"/>
  <c r="F43" i="42"/>
  <c r="F38" i="42"/>
  <c r="F49" i="42"/>
  <c r="F68" i="42"/>
  <c r="F48" i="42"/>
  <c r="F72" i="42"/>
  <c r="F81" i="41"/>
  <c r="F77" i="41"/>
  <c r="F70" i="41"/>
  <c r="F50" i="41"/>
  <c r="F46" i="41"/>
  <c r="F42" i="41"/>
  <c r="F37" i="41"/>
  <c r="F80" i="41"/>
  <c r="F76" i="41"/>
  <c r="F49" i="41"/>
  <c r="F45" i="41"/>
  <c r="F79" i="41"/>
  <c r="F68" i="41"/>
  <c r="F48" i="41"/>
  <c r="F44" i="41"/>
  <c r="F113" i="41"/>
  <c r="F78" i="41"/>
  <c r="F71" i="41"/>
  <c r="F47" i="41"/>
  <c r="F43" i="41"/>
  <c r="F38" i="41"/>
  <c r="F81" i="40"/>
  <c r="F77" i="40"/>
  <c r="F70" i="40"/>
  <c r="F50" i="40"/>
  <c r="F46" i="40"/>
  <c r="F42" i="40"/>
  <c r="F37" i="40"/>
  <c r="F78" i="40"/>
  <c r="F47" i="40"/>
  <c r="F43" i="40"/>
  <c r="F38" i="40"/>
  <c r="F80" i="40"/>
  <c r="F76" i="40"/>
  <c r="F49" i="40"/>
  <c r="F45" i="40"/>
  <c r="F79" i="40"/>
  <c r="F68" i="40"/>
  <c r="F48" i="40"/>
  <c r="F44" i="40"/>
  <c r="F113" i="40"/>
  <c r="F71" i="40"/>
  <c r="E73" i="40"/>
  <c r="F72" i="40"/>
  <c r="F72" i="39"/>
  <c r="E73" i="39"/>
  <c r="F81" i="39"/>
  <c r="F77" i="39"/>
  <c r="F70" i="39"/>
  <c r="F50" i="39"/>
  <c r="F46" i="39"/>
  <c r="F42" i="39"/>
  <c r="F37" i="39"/>
  <c r="F80" i="39"/>
  <c r="F76" i="39"/>
  <c r="F49" i="39"/>
  <c r="F45" i="39"/>
  <c r="F79" i="39"/>
  <c r="F68" i="39"/>
  <c r="F48" i="39"/>
  <c r="F44" i="39"/>
  <c r="F113" i="39"/>
  <c r="F78" i="39"/>
  <c r="F71" i="39"/>
  <c r="F47" i="39"/>
  <c r="F43" i="39"/>
  <c r="F38" i="39"/>
  <c r="F81" i="37"/>
  <c r="F77" i="37"/>
  <c r="F70" i="37"/>
  <c r="F50" i="37"/>
  <c r="F46" i="37"/>
  <c r="F42" i="37"/>
  <c r="F37" i="37"/>
  <c r="F80" i="37"/>
  <c r="F76" i="37"/>
  <c r="F49" i="37"/>
  <c r="F45" i="37"/>
  <c r="F79" i="37"/>
  <c r="F68" i="37"/>
  <c r="F48" i="37"/>
  <c r="F44" i="37"/>
  <c r="F113" i="37"/>
  <c r="F78" i="37"/>
  <c r="F71" i="37"/>
  <c r="F47" i="37"/>
  <c r="F43" i="37"/>
  <c r="F38" i="37"/>
  <c r="F72" i="37"/>
  <c r="E73" i="37"/>
  <c r="F81" i="36"/>
  <c r="F77" i="36"/>
  <c r="F70" i="36"/>
  <c r="F50" i="36"/>
  <c r="F46" i="36"/>
  <c r="F42" i="36"/>
  <c r="F37" i="36"/>
  <c r="F80" i="36"/>
  <c r="F76" i="36"/>
  <c r="F68" i="36"/>
  <c r="F44" i="36"/>
  <c r="F113" i="36"/>
  <c r="F78" i="36"/>
  <c r="F71" i="36"/>
  <c r="F47" i="36"/>
  <c r="F43" i="36"/>
  <c r="F38" i="36"/>
  <c r="F49" i="36"/>
  <c r="F45" i="36"/>
  <c r="F79" i="36"/>
  <c r="F48" i="36"/>
  <c r="F72" i="36"/>
  <c r="F72" i="35"/>
  <c r="E73" i="35"/>
  <c r="F81" i="35"/>
  <c r="F77" i="35"/>
  <c r="F70" i="35"/>
  <c r="F50" i="35"/>
  <c r="F46" i="35"/>
  <c r="F42" i="35"/>
  <c r="F37" i="35"/>
  <c r="F80" i="35"/>
  <c r="F76" i="35"/>
  <c r="F49" i="35"/>
  <c r="F45" i="35"/>
  <c r="F79" i="35"/>
  <c r="F68" i="35"/>
  <c r="F48" i="35"/>
  <c r="F44" i="35"/>
  <c r="F113" i="35"/>
  <c r="F78" i="35"/>
  <c r="F71" i="35"/>
  <c r="F47" i="35"/>
  <c r="F43" i="35"/>
  <c r="F38" i="35"/>
  <c r="F81" i="34"/>
  <c r="F77" i="34"/>
  <c r="F70" i="34"/>
  <c r="F50" i="34"/>
  <c r="F46" i="34"/>
  <c r="F42" i="34"/>
  <c r="F37" i="34"/>
  <c r="F113" i="34"/>
  <c r="F78" i="34"/>
  <c r="F43" i="34"/>
  <c r="F80" i="34"/>
  <c r="F76" i="34"/>
  <c r="F49" i="34"/>
  <c r="F45" i="34"/>
  <c r="F71" i="34"/>
  <c r="F38" i="34"/>
  <c r="F79" i="34"/>
  <c r="F68" i="34"/>
  <c r="F48" i="34"/>
  <c r="F44" i="34"/>
  <c r="F47" i="34"/>
  <c r="E73" i="34"/>
  <c r="F72" i="34"/>
  <c r="F51" i="33"/>
  <c r="F63" i="33" s="1"/>
  <c r="F69" i="33"/>
  <c r="F73" i="33" s="1"/>
  <c r="F115" i="33" s="1"/>
  <c r="F62" i="33"/>
  <c r="F72" i="32"/>
  <c r="E73" i="32"/>
  <c r="F81" i="32"/>
  <c r="F77" i="32"/>
  <c r="F70" i="32"/>
  <c r="F50" i="32"/>
  <c r="F46" i="32"/>
  <c r="F42" i="32"/>
  <c r="F37" i="32"/>
  <c r="F71" i="32"/>
  <c r="F80" i="32"/>
  <c r="F76" i="32"/>
  <c r="F49" i="32"/>
  <c r="F45" i="32"/>
  <c r="F113" i="32"/>
  <c r="F43" i="32"/>
  <c r="F38" i="32"/>
  <c r="F79" i="32"/>
  <c r="F68" i="32"/>
  <c r="F48" i="32"/>
  <c r="F44" i="32"/>
  <c r="F78" i="32"/>
  <c r="F47" i="32"/>
  <c r="F72" i="31"/>
  <c r="E73" i="31"/>
  <c r="F81" i="31"/>
  <c r="F77" i="31"/>
  <c r="F70" i="31"/>
  <c r="F50" i="31"/>
  <c r="F46" i="31"/>
  <c r="F42" i="31"/>
  <c r="F37" i="31"/>
  <c r="F113" i="31"/>
  <c r="F78" i="31"/>
  <c r="F71" i="31"/>
  <c r="F47" i="31"/>
  <c r="F80" i="31"/>
  <c r="F76" i="31"/>
  <c r="F49" i="31"/>
  <c r="F45" i="31"/>
  <c r="F79" i="31"/>
  <c r="F68" i="31"/>
  <c r="F48" i="31"/>
  <c r="F44" i="31"/>
  <c r="F43" i="31"/>
  <c r="F38" i="31"/>
  <c r="F81" i="30"/>
  <c r="F77" i="30"/>
  <c r="F70" i="30"/>
  <c r="F50" i="30"/>
  <c r="F46" i="30"/>
  <c r="F42" i="30"/>
  <c r="F37" i="30"/>
  <c r="F44" i="30"/>
  <c r="F71" i="30"/>
  <c r="F80" i="30"/>
  <c r="F76" i="30"/>
  <c r="F49" i="30"/>
  <c r="F45" i="30"/>
  <c r="F79" i="30"/>
  <c r="F68" i="30"/>
  <c r="F48" i="30"/>
  <c r="F113" i="30"/>
  <c r="F78" i="30"/>
  <c r="F47" i="30"/>
  <c r="F43" i="30"/>
  <c r="F38" i="30"/>
  <c r="F72" i="30"/>
  <c r="E73" i="30"/>
  <c r="E73" i="29"/>
  <c r="F72" i="29"/>
  <c r="F81" i="29"/>
  <c r="F77" i="29"/>
  <c r="F70" i="29"/>
  <c r="F50" i="29"/>
  <c r="F46" i="29"/>
  <c r="F42" i="29"/>
  <c r="F37" i="29"/>
  <c r="F48" i="29"/>
  <c r="F78" i="29"/>
  <c r="F80" i="29"/>
  <c r="F76" i="29"/>
  <c r="F49" i="29"/>
  <c r="F45" i="29"/>
  <c r="F79" i="29"/>
  <c r="F68" i="29"/>
  <c r="F44" i="29"/>
  <c r="F113" i="29"/>
  <c r="F71" i="29"/>
  <c r="F47" i="29"/>
  <c r="F43" i="29"/>
  <c r="F38" i="29"/>
  <c r="F80" i="28"/>
  <c r="F76" i="28"/>
  <c r="F49" i="28"/>
  <c r="F45" i="28"/>
  <c r="F79" i="28"/>
  <c r="F68" i="28"/>
  <c r="F48" i="28"/>
  <c r="F44" i="28"/>
  <c r="F113" i="28"/>
  <c r="F78" i="28"/>
  <c r="F71" i="28"/>
  <c r="F47" i="28"/>
  <c r="F43" i="28"/>
  <c r="F38" i="28"/>
  <c r="F81" i="28"/>
  <c r="F77" i="28"/>
  <c r="F70" i="28"/>
  <c r="F50" i="28"/>
  <c r="F46" i="28"/>
  <c r="F42" i="28"/>
  <c r="F37" i="28"/>
  <c r="F72" i="28"/>
  <c r="E73" i="28"/>
  <c r="F80" i="27"/>
  <c r="F76" i="27"/>
  <c r="F49" i="27"/>
  <c r="F45" i="27"/>
  <c r="F113" i="27"/>
  <c r="F78" i="27"/>
  <c r="F47" i="27"/>
  <c r="F43" i="27"/>
  <c r="F38" i="27"/>
  <c r="F77" i="27"/>
  <c r="F70" i="27"/>
  <c r="F79" i="27"/>
  <c r="F68" i="27"/>
  <c r="F48" i="27"/>
  <c r="F44" i="27"/>
  <c r="F71" i="27"/>
  <c r="F81" i="27"/>
  <c r="F50" i="27"/>
  <c r="F46" i="27"/>
  <c r="F42" i="27"/>
  <c r="F37" i="27"/>
  <c r="F72" i="27"/>
  <c r="E73" i="27"/>
  <c r="F81" i="26"/>
  <c r="F77" i="26"/>
  <c r="F70" i="26"/>
  <c r="F50" i="26"/>
  <c r="F46" i="26"/>
  <c r="F42" i="26"/>
  <c r="F37" i="26"/>
  <c r="F79" i="26"/>
  <c r="F80" i="26"/>
  <c r="F76" i="26"/>
  <c r="F49" i="26"/>
  <c r="F45" i="26"/>
  <c r="F68" i="26"/>
  <c r="F44" i="26"/>
  <c r="F113" i="26"/>
  <c r="F78" i="26"/>
  <c r="F71" i="26"/>
  <c r="F47" i="26"/>
  <c r="F43" i="26"/>
  <c r="F38" i="26"/>
  <c r="F48" i="26"/>
  <c r="F65" i="59" l="1"/>
  <c r="F114" i="59" s="1"/>
  <c r="F82" i="50"/>
  <c r="F65" i="56"/>
  <c r="F114" i="56" s="1"/>
  <c r="F82" i="31"/>
  <c r="F82" i="53"/>
  <c r="F82" i="51"/>
  <c r="F90" i="51" s="1"/>
  <c r="F92" i="51" s="1"/>
  <c r="F116" i="51" s="1"/>
  <c r="F82" i="49"/>
  <c r="F82" i="48"/>
  <c r="F82" i="45"/>
  <c r="F82" i="44"/>
  <c r="F90" i="44" s="1"/>
  <c r="F92" i="44" s="1"/>
  <c r="F116" i="44" s="1"/>
  <c r="F82" i="43"/>
  <c r="F65" i="60"/>
  <c r="F114" i="60" s="1"/>
  <c r="F118" i="60" s="1"/>
  <c r="F82" i="42"/>
  <c r="F82" i="41"/>
  <c r="F90" i="41" s="1"/>
  <c r="F92" i="41" s="1"/>
  <c r="F116" i="41" s="1"/>
  <c r="F82" i="40"/>
  <c r="F82" i="39"/>
  <c r="F82" i="37"/>
  <c r="F90" i="37" s="1"/>
  <c r="F92" i="37" s="1"/>
  <c r="F116" i="37" s="1"/>
  <c r="F82" i="36"/>
  <c r="F90" i="36" s="1"/>
  <c r="F92" i="36" s="1"/>
  <c r="F116" i="36" s="1"/>
  <c r="F82" i="35"/>
  <c r="F82" i="34"/>
  <c r="F82" i="32"/>
  <c r="F82" i="30"/>
  <c r="F90" i="30" s="1"/>
  <c r="F92" i="30" s="1"/>
  <c r="F116" i="30" s="1"/>
  <c r="F82" i="29"/>
  <c r="F82" i="28"/>
  <c r="F82" i="27"/>
  <c r="F82" i="26"/>
  <c r="F90" i="26" s="1"/>
  <c r="F92" i="26" s="1"/>
  <c r="F116" i="26" s="1"/>
  <c r="F39" i="50"/>
  <c r="F39" i="30"/>
  <c r="F39" i="53"/>
  <c r="F39" i="51"/>
  <c r="F62" i="51" s="1"/>
  <c r="F39" i="49"/>
  <c r="F62" i="49" s="1"/>
  <c r="F39" i="48"/>
  <c r="F62" i="48" s="1"/>
  <c r="F39" i="45"/>
  <c r="F62" i="45" s="1"/>
  <c r="F39" i="44"/>
  <c r="F62" i="44" s="1"/>
  <c r="F39" i="43"/>
  <c r="F62" i="43" s="1"/>
  <c r="F118" i="59"/>
  <c r="F65" i="58"/>
  <c r="F114" i="58" s="1"/>
  <c r="F118" i="58" s="1"/>
  <c r="F39" i="42"/>
  <c r="F39" i="41"/>
  <c r="F39" i="40"/>
  <c r="F39" i="39"/>
  <c r="F62" i="39" s="1"/>
  <c r="F39" i="37"/>
  <c r="F39" i="36"/>
  <c r="F39" i="35"/>
  <c r="F39" i="34"/>
  <c r="F39" i="32"/>
  <c r="F62" i="32" s="1"/>
  <c r="F39" i="31"/>
  <c r="F39" i="29"/>
  <c r="F39" i="28"/>
  <c r="F62" i="28" s="1"/>
  <c r="F39" i="27"/>
  <c r="F39" i="26"/>
  <c r="F62" i="26" s="1"/>
  <c r="F65" i="46"/>
  <c r="F114" i="46" s="1"/>
  <c r="F65" i="57"/>
  <c r="F114" i="57" s="1"/>
  <c r="F118" i="57" s="1"/>
  <c r="F65" i="55"/>
  <c r="F114" i="55" s="1"/>
  <c r="F118" i="55" s="1"/>
  <c r="F90" i="33"/>
  <c r="F92" i="33" s="1"/>
  <c r="F116" i="33" s="1"/>
  <c r="F62" i="31"/>
  <c r="F73" i="46"/>
  <c r="F115" i="46" s="1"/>
  <c r="F65" i="61"/>
  <c r="F114" i="61" s="1"/>
  <c r="F118" i="61" s="1"/>
  <c r="F118" i="56"/>
  <c r="F62" i="50"/>
  <c r="F51" i="51"/>
  <c r="F63" i="51" s="1"/>
  <c r="F62" i="53"/>
  <c r="F65" i="62"/>
  <c r="F114" i="62" s="1"/>
  <c r="F118" i="62" s="1"/>
  <c r="F51" i="53"/>
  <c r="F63" i="53" s="1"/>
  <c r="F69" i="53"/>
  <c r="F73" i="53" s="1"/>
  <c r="F115" i="53" s="1"/>
  <c r="F90" i="53"/>
  <c r="F92" i="53" s="1"/>
  <c r="F116" i="53" s="1"/>
  <c r="F69" i="51"/>
  <c r="F73" i="51" s="1"/>
  <c r="F115" i="51" s="1"/>
  <c r="F69" i="50"/>
  <c r="F73" i="50" s="1"/>
  <c r="F115" i="50" s="1"/>
  <c r="F90" i="50"/>
  <c r="F92" i="50" s="1"/>
  <c r="F116" i="50" s="1"/>
  <c r="F51" i="50"/>
  <c r="F63" i="50" s="1"/>
  <c r="F51" i="49"/>
  <c r="F63" i="49" s="1"/>
  <c r="F69" i="49"/>
  <c r="F73" i="49" s="1"/>
  <c r="F115" i="49" s="1"/>
  <c r="F90" i="49"/>
  <c r="F92" i="49" s="1"/>
  <c r="F116" i="49" s="1"/>
  <c r="F51" i="48"/>
  <c r="F63" i="48" s="1"/>
  <c r="F69" i="48"/>
  <c r="F73" i="48" s="1"/>
  <c r="F115" i="48" s="1"/>
  <c r="F90" i="48"/>
  <c r="F92" i="48" s="1"/>
  <c r="F116" i="48" s="1"/>
  <c r="F51" i="45"/>
  <c r="F63" i="45" s="1"/>
  <c r="F69" i="45"/>
  <c r="F73" i="45" s="1"/>
  <c r="F115" i="45" s="1"/>
  <c r="F90" i="45"/>
  <c r="F92" i="45" s="1"/>
  <c r="F116" i="45" s="1"/>
  <c r="F51" i="44"/>
  <c r="F63" i="44" s="1"/>
  <c r="F69" i="44"/>
  <c r="F73" i="44" s="1"/>
  <c r="F115" i="44" s="1"/>
  <c r="F51" i="43"/>
  <c r="F63" i="43" s="1"/>
  <c r="F69" i="43"/>
  <c r="F73" i="43" s="1"/>
  <c r="F115" i="43" s="1"/>
  <c r="F90" i="43"/>
  <c r="F92" i="43" s="1"/>
  <c r="F116" i="43" s="1"/>
  <c r="F51" i="42"/>
  <c r="F63" i="42" s="1"/>
  <c r="F90" i="42"/>
  <c r="F92" i="42" s="1"/>
  <c r="F116" i="42" s="1"/>
  <c r="F62" i="42"/>
  <c r="F69" i="42"/>
  <c r="F73" i="42" s="1"/>
  <c r="F115" i="42" s="1"/>
  <c r="F51" i="41"/>
  <c r="F63" i="41" s="1"/>
  <c r="F62" i="41"/>
  <c r="F69" i="41"/>
  <c r="F73" i="41" s="1"/>
  <c r="F115" i="41" s="1"/>
  <c r="F69" i="40"/>
  <c r="F73" i="40" s="1"/>
  <c r="F115" i="40" s="1"/>
  <c r="F90" i="40"/>
  <c r="F92" i="40" s="1"/>
  <c r="F116" i="40" s="1"/>
  <c r="F62" i="40"/>
  <c r="F51" i="40"/>
  <c r="F63" i="40" s="1"/>
  <c r="F90" i="39"/>
  <c r="F92" i="39" s="1"/>
  <c r="F116" i="39" s="1"/>
  <c r="F69" i="39"/>
  <c r="F73" i="39" s="1"/>
  <c r="F115" i="39" s="1"/>
  <c r="F51" i="39"/>
  <c r="F63" i="39" s="1"/>
  <c r="F62" i="37"/>
  <c r="F51" i="37"/>
  <c r="F63" i="37" s="1"/>
  <c r="F69" i="37"/>
  <c r="F73" i="37" s="1"/>
  <c r="F115" i="37" s="1"/>
  <c r="F62" i="36"/>
  <c r="F69" i="36"/>
  <c r="F73" i="36" s="1"/>
  <c r="F115" i="36" s="1"/>
  <c r="F51" i="36"/>
  <c r="F63" i="36" s="1"/>
  <c r="F62" i="35"/>
  <c r="F51" i="35"/>
  <c r="F63" i="35" s="1"/>
  <c r="F69" i="35"/>
  <c r="F73" i="35" s="1"/>
  <c r="F115" i="35" s="1"/>
  <c r="F90" i="35"/>
  <c r="F92" i="35" s="1"/>
  <c r="F116" i="35" s="1"/>
  <c r="F62" i="34"/>
  <c r="F69" i="34"/>
  <c r="F73" i="34" s="1"/>
  <c r="F115" i="34" s="1"/>
  <c r="F51" i="34"/>
  <c r="F63" i="34" s="1"/>
  <c r="F90" i="34"/>
  <c r="F92" i="34" s="1"/>
  <c r="F116" i="34" s="1"/>
  <c r="F65" i="33"/>
  <c r="F114" i="33" s="1"/>
  <c r="F90" i="32"/>
  <c r="F92" i="32" s="1"/>
  <c r="F116" i="32" s="1"/>
  <c r="F51" i="32"/>
  <c r="F63" i="32" s="1"/>
  <c r="F69" i="32"/>
  <c r="F73" i="32" s="1"/>
  <c r="F115" i="32" s="1"/>
  <c r="F51" i="31"/>
  <c r="F63" i="31" s="1"/>
  <c r="F69" i="31"/>
  <c r="F73" i="31" s="1"/>
  <c r="F115" i="31" s="1"/>
  <c r="F90" i="31"/>
  <c r="F92" i="31" s="1"/>
  <c r="F116" i="31" s="1"/>
  <c r="F69" i="30"/>
  <c r="F73" i="30" s="1"/>
  <c r="F115" i="30" s="1"/>
  <c r="F62" i="30"/>
  <c r="F51" i="30"/>
  <c r="F63" i="30" s="1"/>
  <c r="F69" i="29"/>
  <c r="F73" i="29" s="1"/>
  <c r="F115" i="29" s="1"/>
  <c r="F90" i="29"/>
  <c r="F92" i="29" s="1"/>
  <c r="F116" i="29" s="1"/>
  <c r="F62" i="29"/>
  <c r="F51" i="29"/>
  <c r="F63" i="29" s="1"/>
  <c r="F69" i="28"/>
  <c r="F73" i="28" s="1"/>
  <c r="F115" i="28" s="1"/>
  <c r="F90" i="28"/>
  <c r="F92" i="28" s="1"/>
  <c r="F116" i="28" s="1"/>
  <c r="F51" i="28"/>
  <c r="F63" i="28" s="1"/>
  <c r="F62" i="27"/>
  <c r="F90" i="27"/>
  <c r="F92" i="27" s="1"/>
  <c r="F116" i="27" s="1"/>
  <c r="F51" i="27"/>
  <c r="F63" i="27" s="1"/>
  <c r="F69" i="27"/>
  <c r="F73" i="27" s="1"/>
  <c r="F115" i="27" s="1"/>
  <c r="F69" i="26"/>
  <c r="F73" i="26" s="1"/>
  <c r="F115" i="26" s="1"/>
  <c r="F51" i="26"/>
  <c r="F63" i="26" s="1"/>
  <c r="F65" i="48" l="1"/>
  <c r="F114" i="48" s="1"/>
  <c r="F118" i="48" s="1"/>
  <c r="F65" i="43"/>
  <c r="F114" i="43" s="1"/>
  <c r="F118" i="43" s="1"/>
  <c r="F65" i="51"/>
  <c r="F114" i="51" s="1"/>
  <c r="F118" i="51" s="1"/>
  <c r="F118" i="46"/>
  <c r="F65" i="31"/>
  <c r="F114" i="31" s="1"/>
  <c r="F65" i="28"/>
  <c r="F114" i="28" s="1"/>
  <c r="F118" i="28" s="1"/>
  <c r="F65" i="53"/>
  <c r="F114" i="53" s="1"/>
  <c r="F118" i="53" s="1"/>
  <c r="F65" i="50"/>
  <c r="F114" i="50" s="1"/>
  <c r="F118" i="50" s="1"/>
  <c r="F65" i="35"/>
  <c r="F114" i="35" s="1"/>
  <c r="F118" i="35" s="1"/>
  <c r="F118" i="33"/>
  <c r="F65" i="29"/>
  <c r="F114" i="29" s="1"/>
  <c r="F118" i="29" s="1"/>
  <c r="F65" i="27"/>
  <c r="F114" i="27" s="1"/>
  <c r="F118" i="27" s="1"/>
  <c r="F65" i="45"/>
  <c r="F114" i="45" s="1"/>
  <c r="F118" i="45" s="1"/>
  <c r="F65" i="26"/>
  <c r="F114" i="26" s="1"/>
  <c r="F118" i="26" s="1"/>
  <c r="F65" i="41"/>
  <c r="F114" i="41" s="1"/>
  <c r="F118" i="41" s="1"/>
  <c r="F65" i="42"/>
  <c r="F114" i="42" s="1"/>
  <c r="F118" i="42" s="1"/>
  <c r="F65" i="49"/>
  <c r="F114" i="49" s="1"/>
  <c r="F118" i="49" s="1"/>
  <c r="F65" i="44"/>
  <c r="F114" i="44" s="1"/>
  <c r="F118" i="44" s="1"/>
  <c r="F65" i="40"/>
  <c r="F114" i="40" s="1"/>
  <c r="F118" i="40" s="1"/>
  <c r="F65" i="39"/>
  <c r="F114" i="39" s="1"/>
  <c r="F118" i="39" s="1"/>
  <c r="F65" i="37"/>
  <c r="F114" i="37" s="1"/>
  <c r="F118" i="37" s="1"/>
  <c r="F65" i="36"/>
  <c r="F114" i="36" s="1"/>
  <c r="F118" i="36" s="1"/>
  <c r="F65" i="34"/>
  <c r="F114" i="34" s="1"/>
  <c r="F118" i="34" s="1"/>
  <c r="F65" i="32"/>
  <c r="F114" i="32" s="1"/>
  <c r="F118" i="32" s="1"/>
  <c r="F118" i="31"/>
  <c r="F65" i="30"/>
  <c r="F114" i="30" s="1"/>
  <c r="F118" i="30" s="1"/>
  <c r="J30" i="25" l="1"/>
  <c r="F99" i="25"/>
  <c r="F117" i="25" s="1"/>
  <c r="F91" i="25"/>
  <c r="E51" i="25"/>
  <c r="F28" i="25"/>
  <c r="J31" i="25" s="1"/>
  <c r="F22" i="25"/>
  <c r="C14" i="25"/>
  <c r="A2" i="25"/>
  <c r="A1" i="25"/>
  <c r="A10" i="18"/>
  <c r="A9" i="18"/>
  <c r="A8" i="18"/>
  <c r="A7" i="18"/>
  <c r="F99" i="24"/>
  <c r="F117" i="24" s="1"/>
  <c r="F91" i="24"/>
  <c r="E51" i="24"/>
  <c r="F58" i="24"/>
  <c r="F64" i="24" s="1"/>
  <c r="F22" i="24"/>
  <c r="C14" i="24"/>
  <c r="A2" i="24"/>
  <c r="A1" i="24"/>
  <c r="F99" i="23"/>
  <c r="F117" i="23" s="1"/>
  <c r="F91" i="23"/>
  <c r="E51" i="23"/>
  <c r="F22" i="23"/>
  <c r="C14" i="23"/>
  <c r="A2" i="23"/>
  <c r="A1" i="23"/>
  <c r="F22" i="22"/>
  <c r="F99" i="22"/>
  <c r="F117" i="22" s="1"/>
  <c r="F91" i="22"/>
  <c r="E51" i="22"/>
  <c r="F58" i="22"/>
  <c r="F64" i="22" s="1"/>
  <c r="C14" i="22"/>
  <c r="A2" i="22"/>
  <c r="A1" i="22"/>
  <c r="F22" i="21"/>
  <c r="F99" i="21"/>
  <c r="F117" i="21" s="1"/>
  <c r="F91" i="21"/>
  <c r="E51" i="21"/>
  <c r="C14" i="21"/>
  <c r="A2" i="21"/>
  <c r="A1" i="21"/>
  <c r="C14" i="1"/>
  <c r="A2" i="1"/>
  <c r="A1" i="1"/>
  <c r="C33" i="18" l="1"/>
  <c r="C62" i="18" s="1"/>
  <c r="J32" i="25"/>
  <c r="J33" i="25" s="1"/>
  <c r="F30" i="25" s="1"/>
  <c r="F31" i="25" s="1"/>
  <c r="F58" i="25"/>
  <c r="F64" i="25" s="1"/>
  <c r="F28" i="24"/>
  <c r="F34" i="24" s="1"/>
  <c r="F58" i="23"/>
  <c r="F64" i="23" s="1"/>
  <c r="F58" i="21"/>
  <c r="F64" i="21" s="1"/>
  <c r="F28" i="22"/>
  <c r="F34" i="22" s="1"/>
  <c r="F28" i="23"/>
  <c r="F34" i="23" s="1"/>
  <c r="F34" i="21"/>
  <c r="F34" i="25" l="1"/>
  <c r="E73" i="25"/>
  <c r="F81" i="24"/>
  <c r="F77" i="24"/>
  <c r="F70" i="24"/>
  <c r="F50" i="24"/>
  <c r="F46" i="24"/>
  <c r="F42" i="24"/>
  <c r="F37" i="24"/>
  <c r="F80" i="24"/>
  <c r="F76" i="24"/>
  <c r="F49" i="24"/>
  <c r="F45" i="24"/>
  <c r="F79" i="24"/>
  <c r="F68" i="24"/>
  <c r="F48" i="24"/>
  <c r="F44" i="24"/>
  <c r="F113" i="24"/>
  <c r="F78" i="24"/>
  <c r="F71" i="24"/>
  <c r="F47" i="24"/>
  <c r="F43" i="24"/>
  <c r="F38" i="24"/>
  <c r="F72" i="24"/>
  <c r="E73" i="24"/>
  <c r="F72" i="23"/>
  <c r="E73" i="23"/>
  <c r="F81" i="23"/>
  <c r="F77" i="23"/>
  <c r="F70" i="23"/>
  <c r="F50" i="23"/>
  <c r="F46" i="23"/>
  <c r="F42" i="23"/>
  <c r="F37" i="23"/>
  <c r="F80" i="23"/>
  <c r="F76" i="23"/>
  <c r="F49" i="23"/>
  <c r="F45" i="23"/>
  <c r="F79" i="23"/>
  <c r="F68" i="23"/>
  <c r="F48" i="23"/>
  <c r="F44" i="23"/>
  <c r="F113" i="23"/>
  <c r="F78" i="23"/>
  <c r="F71" i="23"/>
  <c r="F47" i="23"/>
  <c r="F43" i="23"/>
  <c r="F38" i="23"/>
  <c r="F72" i="22"/>
  <c r="E73" i="22"/>
  <c r="F81" i="22"/>
  <c r="F77" i="22"/>
  <c r="F70" i="22"/>
  <c r="F50" i="22"/>
  <c r="F46" i="22"/>
  <c r="F42" i="22"/>
  <c r="F37" i="22"/>
  <c r="F80" i="22"/>
  <c r="F76" i="22"/>
  <c r="F49" i="22"/>
  <c r="F45" i="22"/>
  <c r="F79" i="22"/>
  <c r="F68" i="22"/>
  <c r="F48" i="22"/>
  <c r="F44" i="22"/>
  <c r="F113" i="22"/>
  <c r="F78" i="22"/>
  <c r="F71" i="22"/>
  <c r="F47" i="22"/>
  <c r="F43" i="22"/>
  <c r="F38" i="22"/>
  <c r="F81" i="21"/>
  <c r="F77" i="21"/>
  <c r="F70" i="21"/>
  <c r="F50" i="21"/>
  <c r="F46" i="21"/>
  <c r="F42" i="21"/>
  <c r="F37" i="21"/>
  <c r="F80" i="21"/>
  <c r="F76" i="21"/>
  <c r="F49" i="21"/>
  <c r="F45" i="21"/>
  <c r="F79" i="21"/>
  <c r="F68" i="21"/>
  <c r="F48" i="21"/>
  <c r="F44" i="21"/>
  <c r="F113" i="21"/>
  <c r="F78" i="21"/>
  <c r="F71" i="21"/>
  <c r="F47" i="21"/>
  <c r="F43" i="21"/>
  <c r="F38" i="21"/>
  <c r="F72" i="21"/>
  <c r="E73" i="21"/>
  <c r="F82" i="24" l="1"/>
  <c r="F82" i="23"/>
  <c r="F90" i="23" s="1"/>
  <c r="F92" i="23" s="1"/>
  <c r="F116" i="23" s="1"/>
  <c r="F39" i="22"/>
  <c r="F62" i="22" s="1"/>
  <c r="F82" i="22"/>
  <c r="F90" i="22" s="1"/>
  <c r="F92" i="22" s="1"/>
  <c r="F116" i="22" s="1"/>
  <c r="F82" i="21"/>
  <c r="F39" i="21"/>
  <c r="F45" i="25"/>
  <c r="F39" i="24"/>
  <c r="F62" i="24" s="1"/>
  <c r="F39" i="23"/>
  <c r="F62" i="23" s="1"/>
  <c r="F47" i="25"/>
  <c r="F77" i="25"/>
  <c r="F76" i="25"/>
  <c r="F38" i="25"/>
  <c r="F46" i="25"/>
  <c r="F43" i="25"/>
  <c r="F70" i="25"/>
  <c r="F78" i="25"/>
  <c r="F44" i="25"/>
  <c r="F68" i="25"/>
  <c r="F69" i="25" s="1"/>
  <c r="F72" i="25"/>
  <c r="H82" i="22"/>
  <c r="H82" i="21"/>
  <c r="F37" i="25"/>
  <c r="F39" i="25" s="1"/>
  <c r="F113" i="25"/>
  <c r="F79" i="25"/>
  <c r="F80" i="25"/>
  <c r="F50" i="25"/>
  <c r="F81" i="25"/>
  <c r="F71" i="25"/>
  <c r="F48" i="25"/>
  <c r="F49" i="25"/>
  <c r="F42" i="25"/>
  <c r="H82" i="25"/>
  <c r="F69" i="24"/>
  <c r="F73" i="24" s="1"/>
  <c r="F115" i="24" s="1"/>
  <c r="F90" i="24"/>
  <c r="F92" i="24" s="1"/>
  <c r="F116" i="24" s="1"/>
  <c r="F51" i="24"/>
  <c r="F63" i="24" s="1"/>
  <c r="F62" i="21"/>
  <c r="F51" i="23"/>
  <c r="F63" i="23" s="1"/>
  <c r="F69" i="23"/>
  <c r="F73" i="23" s="1"/>
  <c r="F115" i="23" s="1"/>
  <c r="F51" i="22"/>
  <c r="F63" i="22" s="1"/>
  <c r="F69" i="22"/>
  <c r="F73" i="22" s="1"/>
  <c r="F115" i="22" s="1"/>
  <c r="F51" i="21"/>
  <c r="F63" i="21" s="1"/>
  <c r="F69" i="21"/>
  <c r="F73" i="21" s="1"/>
  <c r="F115" i="21" s="1"/>
  <c r="F90" i="21"/>
  <c r="F92" i="21" s="1"/>
  <c r="F116" i="21" s="1"/>
  <c r="F82" i="25" l="1"/>
  <c r="F90" i="25" s="1"/>
  <c r="F92" i="25" s="1"/>
  <c r="F116" i="25" s="1"/>
  <c r="F73" i="25"/>
  <c r="F115" i="25" s="1"/>
  <c r="F62" i="25"/>
  <c r="F51" i="25"/>
  <c r="F63" i="25" s="1"/>
  <c r="F65" i="22"/>
  <c r="F114" i="22" s="1"/>
  <c r="F118" i="22" s="1"/>
  <c r="F65" i="24"/>
  <c r="F114" i="24" s="1"/>
  <c r="F118" i="24" s="1"/>
  <c r="F65" i="21"/>
  <c r="F114" i="21" s="1"/>
  <c r="F118" i="21" s="1"/>
  <c r="F65" i="23"/>
  <c r="F114" i="23" s="1"/>
  <c r="F118" i="23" s="1"/>
  <c r="F65" i="25" l="1"/>
  <c r="F114" i="25" s="1"/>
  <c r="F118" i="25" s="1"/>
  <c r="H15" i="19" l="1"/>
  <c r="I11" i="19"/>
  <c r="B9" i="19" s="1"/>
  <c r="B10" i="19"/>
  <c r="B8" i="19"/>
  <c r="B13" i="19" l="1"/>
  <c r="F103" i="65"/>
  <c r="F103" i="67"/>
  <c r="F103" i="68"/>
  <c r="F103" i="69"/>
  <c r="F103" i="66"/>
  <c r="F103" i="60"/>
  <c r="F103" i="58"/>
  <c r="F103" i="59"/>
  <c r="F103" i="55"/>
  <c r="F103" i="57"/>
  <c r="F103" i="61"/>
  <c r="F103" i="62"/>
  <c r="F103" i="56"/>
  <c r="F103" i="43"/>
  <c r="F103" i="30"/>
  <c r="F103" i="28"/>
  <c r="F103" i="26"/>
  <c r="F103" i="50"/>
  <c r="F103" i="46"/>
  <c r="F103" i="40"/>
  <c r="F103" i="31"/>
  <c r="F103" i="35"/>
  <c r="F103" i="53"/>
  <c r="F103" i="44"/>
  <c r="F103" i="37"/>
  <c r="F103" i="33"/>
  <c r="F103" i="27"/>
  <c r="F103" i="51"/>
  <c r="F103" i="45"/>
  <c r="F103" i="42"/>
  <c r="F103" i="29"/>
  <c r="F103" i="48"/>
  <c r="F103" i="41"/>
  <c r="F103" i="39"/>
  <c r="F103" i="36"/>
  <c r="F103" i="34"/>
  <c r="F103" i="32"/>
  <c r="F103" i="24"/>
  <c r="F103" i="21"/>
  <c r="F103" i="25"/>
  <c r="F103" i="22"/>
  <c r="F103" i="23"/>
  <c r="F104" i="68" l="1"/>
  <c r="F106" i="68" s="1"/>
  <c r="F104" i="65"/>
  <c r="F107" i="65" s="1"/>
  <c r="F104" i="66"/>
  <c r="F106" i="66" s="1"/>
  <c r="F104" i="67"/>
  <c r="F106" i="67" s="1"/>
  <c r="F104" i="69"/>
  <c r="F108" i="69" s="1"/>
  <c r="F104" i="21"/>
  <c r="F106" i="21" s="1"/>
  <c r="F104" i="34"/>
  <c r="F106" i="34" s="1"/>
  <c r="F104" i="48"/>
  <c r="F106" i="48" s="1"/>
  <c r="F104" i="51"/>
  <c r="F108" i="51" s="1"/>
  <c r="F104" i="37"/>
  <c r="F106" i="37" s="1"/>
  <c r="F104" i="53"/>
  <c r="F106" i="53" s="1"/>
  <c r="F104" i="46"/>
  <c r="F106" i="46" s="1"/>
  <c r="F104" i="30"/>
  <c r="F107" i="30" s="1"/>
  <c r="F104" i="56"/>
  <c r="F108" i="56" s="1"/>
  <c r="F104" i="55"/>
  <c r="F106" i="55" s="1"/>
  <c r="F104" i="23"/>
  <c r="F106" i="23" s="1"/>
  <c r="F104" i="36"/>
  <c r="F108" i="36" s="1"/>
  <c r="F104" i="29"/>
  <c r="F106" i="29" s="1"/>
  <c r="F104" i="35"/>
  <c r="F106" i="35" s="1"/>
  <c r="F104" i="50"/>
  <c r="F107" i="50" s="1"/>
  <c r="F104" i="43"/>
  <c r="F106" i="43" s="1"/>
  <c r="F104" i="62"/>
  <c r="F107" i="62" s="1"/>
  <c r="F104" i="59"/>
  <c r="F108" i="59" s="1"/>
  <c r="F104" i="22"/>
  <c r="F106" i="22" s="1"/>
  <c r="F104" i="24"/>
  <c r="F108" i="24" s="1"/>
  <c r="F104" i="39"/>
  <c r="F108" i="39" s="1"/>
  <c r="F104" i="42"/>
  <c r="F108" i="42" s="1"/>
  <c r="F104" i="27"/>
  <c r="F108" i="27" s="1"/>
  <c r="F104" i="44"/>
  <c r="F107" i="44" s="1"/>
  <c r="F104" i="31"/>
  <c r="F106" i="31" s="1"/>
  <c r="F104" i="26"/>
  <c r="F107" i="26" s="1"/>
  <c r="F104" i="61"/>
  <c r="F108" i="61" s="1"/>
  <c r="F104" i="58"/>
  <c r="F106" i="58" s="1"/>
  <c r="F104" i="25"/>
  <c r="F106" i="25" s="1"/>
  <c r="F104" i="32"/>
  <c r="F108" i="32" s="1"/>
  <c r="F104" i="41"/>
  <c r="F106" i="41" s="1"/>
  <c r="F104" i="45"/>
  <c r="F106" i="45" s="1"/>
  <c r="F104" i="33"/>
  <c r="F107" i="33" s="1"/>
  <c r="F104" i="40"/>
  <c r="F106" i="40" s="1"/>
  <c r="F104" i="28"/>
  <c r="F108" i="28" s="1"/>
  <c r="F104" i="57"/>
  <c r="F107" i="57" s="1"/>
  <c r="F104" i="60"/>
  <c r="F108" i="60" s="1"/>
  <c r="F91" i="1"/>
  <c r="F58" i="1"/>
  <c r="F64" i="1" s="1"/>
  <c r="F34" i="1"/>
  <c r="F37" i="1" s="1"/>
  <c r="E51" i="1"/>
  <c r="E73" i="1" l="1"/>
  <c r="F108" i="66"/>
  <c r="F105" i="66" s="1"/>
  <c r="F109" i="66" s="1"/>
  <c r="F119" i="66" s="1"/>
  <c r="F120" i="66" s="1"/>
  <c r="D16" i="18" s="1"/>
  <c r="E16" i="18" s="1"/>
  <c r="F107" i="69"/>
  <c r="F106" i="69"/>
  <c r="F105" i="69" s="1"/>
  <c r="F109" i="69" s="1"/>
  <c r="F119" i="69" s="1"/>
  <c r="F120" i="69" s="1"/>
  <c r="D24" i="18" s="1"/>
  <c r="E24" i="18" s="1"/>
  <c r="F107" i="68"/>
  <c r="F107" i="66"/>
  <c r="F106" i="65"/>
  <c r="F108" i="67"/>
  <c r="F105" i="67" s="1"/>
  <c r="F109" i="67" s="1"/>
  <c r="F119" i="67" s="1"/>
  <c r="F120" i="67" s="1"/>
  <c r="D20" i="18" s="1"/>
  <c r="E20" i="18" s="1"/>
  <c r="F108" i="68"/>
  <c r="F105" i="68" s="1"/>
  <c r="F109" i="68" s="1"/>
  <c r="F119" i="68" s="1"/>
  <c r="F120" i="68" s="1"/>
  <c r="D22" i="18" s="1"/>
  <c r="E22" i="18" s="1"/>
  <c r="F107" i="67"/>
  <c r="F108" i="65"/>
  <c r="F106" i="51"/>
  <c r="F105" i="51" s="1"/>
  <c r="F109" i="51" s="1"/>
  <c r="F119" i="51" s="1"/>
  <c r="F120" i="51" s="1"/>
  <c r="D57" i="18" s="1"/>
  <c r="E57" i="18" s="1"/>
  <c r="F108" i="48"/>
  <c r="F105" i="48" s="1"/>
  <c r="F109" i="48" s="1"/>
  <c r="F119" i="48" s="1"/>
  <c r="F120" i="48" s="1"/>
  <c r="D54" i="18" s="1"/>
  <c r="E54" i="18" s="1"/>
  <c r="F108" i="46"/>
  <c r="F105" i="46" s="1"/>
  <c r="F109" i="46" s="1"/>
  <c r="F119" i="46" s="1"/>
  <c r="F120" i="46" s="1"/>
  <c r="D53" i="18" s="1"/>
  <c r="E53" i="18" s="1"/>
  <c r="F106" i="44"/>
  <c r="F107" i="59"/>
  <c r="F106" i="57"/>
  <c r="F105" i="57" s="1"/>
  <c r="F109" i="57" s="1"/>
  <c r="F119" i="57" s="1"/>
  <c r="F120" i="57" s="1"/>
  <c r="D39" i="18" s="1"/>
  <c r="E39" i="18" s="1"/>
  <c r="F106" i="56"/>
  <c r="F105" i="56" s="1"/>
  <c r="F109" i="56" s="1"/>
  <c r="F119" i="56" s="1"/>
  <c r="F120" i="56" s="1"/>
  <c r="D38" i="18" s="1"/>
  <c r="E38" i="18" s="1"/>
  <c r="F107" i="56"/>
  <c r="F108" i="62"/>
  <c r="F107" i="51"/>
  <c r="F108" i="57"/>
  <c r="F108" i="44"/>
  <c r="F106" i="62"/>
  <c r="F107" i="48"/>
  <c r="F107" i="40"/>
  <c r="F108" i="40"/>
  <c r="F105" i="40" s="1"/>
  <c r="F109" i="40" s="1"/>
  <c r="F119" i="40" s="1"/>
  <c r="F120" i="40" s="1"/>
  <c r="D30" i="18" s="1"/>
  <c r="E30" i="18" s="1"/>
  <c r="F106" i="36"/>
  <c r="F105" i="36" s="1"/>
  <c r="F109" i="36" s="1"/>
  <c r="F119" i="36" s="1"/>
  <c r="F120" i="36" s="1"/>
  <c r="D27" i="18" s="1"/>
  <c r="E27" i="18" s="1"/>
  <c r="F107" i="34"/>
  <c r="F106" i="32"/>
  <c r="F105" i="32" s="1"/>
  <c r="F109" i="32" s="1"/>
  <c r="F119" i="32" s="1"/>
  <c r="F120" i="32" s="1"/>
  <c r="D21" i="18" s="1"/>
  <c r="E21" i="18" s="1"/>
  <c r="F107" i="32"/>
  <c r="F108" i="30"/>
  <c r="F108" i="25"/>
  <c r="F105" i="25" s="1"/>
  <c r="F109" i="25" s="1"/>
  <c r="F119" i="25" s="1"/>
  <c r="F120" i="25" s="1"/>
  <c r="D11" i="18" s="1"/>
  <c r="E11" i="18" s="1"/>
  <c r="F107" i="24"/>
  <c r="F108" i="31"/>
  <c r="F105" i="31" s="1"/>
  <c r="F109" i="31" s="1"/>
  <c r="F119" i="31" s="1"/>
  <c r="F120" i="31" s="1"/>
  <c r="D19" i="18" s="1"/>
  <c r="E19" i="18" s="1"/>
  <c r="F107" i="42"/>
  <c r="F107" i="36"/>
  <c r="F106" i="30"/>
  <c r="F108" i="34"/>
  <c r="F105" i="34" s="1"/>
  <c r="F109" i="34" s="1"/>
  <c r="F119" i="34" s="1"/>
  <c r="F120" i="34" s="1"/>
  <c r="D25" i="18" s="1"/>
  <c r="E25" i="18" s="1"/>
  <c r="F106" i="28"/>
  <c r="F105" i="28" s="1"/>
  <c r="F109" i="28" s="1"/>
  <c r="F119" i="28" s="1"/>
  <c r="F120" i="28" s="1"/>
  <c r="D15" i="18" s="1"/>
  <c r="E15" i="18" s="1"/>
  <c r="F106" i="26"/>
  <c r="F106" i="27"/>
  <c r="F105" i="27" s="1"/>
  <c r="F109" i="27" s="1"/>
  <c r="F119" i="27" s="1"/>
  <c r="F120" i="27" s="1"/>
  <c r="D13" i="18" s="1"/>
  <c r="E13" i="18" s="1"/>
  <c r="F106" i="42"/>
  <c r="F105" i="42" s="1"/>
  <c r="F109" i="42" s="1"/>
  <c r="F119" i="42" s="1"/>
  <c r="F120" i="42" s="1"/>
  <c r="D32" i="18" s="1"/>
  <c r="E32" i="18" s="1"/>
  <c r="F108" i="37"/>
  <c r="F105" i="37" s="1"/>
  <c r="F109" i="37" s="1"/>
  <c r="F119" i="37" s="1"/>
  <c r="F120" i="37" s="1"/>
  <c r="D28" i="18" s="1"/>
  <c r="E28" i="18" s="1"/>
  <c r="F108" i="41"/>
  <c r="F105" i="41" s="1"/>
  <c r="F109" i="41" s="1"/>
  <c r="F119" i="41" s="1"/>
  <c r="F120" i="41" s="1"/>
  <c r="D31" i="18" s="1"/>
  <c r="E31" i="18" s="1"/>
  <c r="F107" i="28"/>
  <c r="F106" i="33"/>
  <c r="F107" i="41"/>
  <c r="F108" i="26"/>
  <c r="F107" i="27"/>
  <c r="F106" i="24"/>
  <c r="F105" i="24" s="1"/>
  <c r="F109" i="24" s="1"/>
  <c r="F119" i="24" s="1"/>
  <c r="F120" i="24" s="1"/>
  <c r="D10" i="18" s="1"/>
  <c r="E10" i="18" s="1"/>
  <c r="F107" i="37"/>
  <c r="F108" i="23"/>
  <c r="F105" i="23" s="1"/>
  <c r="F109" i="23" s="1"/>
  <c r="F119" i="23" s="1"/>
  <c r="F120" i="23" s="1"/>
  <c r="D9" i="18" s="1"/>
  <c r="E9" i="18" s="1"/>
  <c r="F107" i="23"/>
  <c r="F107" i="22"/>
  <c r="F108" i="22"/>
  <c r="F105" i="22" s="1"/>
  <c r="F109" i="22" s="1"/>
  <c r="F119" i="22" s="1"/>
  <c r="F120" i="22" s="1"/>
  <c r="D8" i="18" s="1"/>
  <c r="E8" i="18" s="1"/>
  <c r="F108" i="21"/>
  <c r="F105" i="21" s="1"/>
  <c r="F109" i="21" s="1"/>
  <c r="F119" i="21" s="1"/>
  <c r="F120" i="21" s="1"/>
  <c r="D7" i="18" s="1"/>
  <c r="E7" i="18" s="1"/>
  <c r="F107" i="21"/>
  <c r="F106" i="39"/>
  <c r="F105" i="39" s="1"/>
  <c r="F109" i="39" s="1"/>
  <c r="F119" i="39" s="1"/>
  <c r="F120" i="39" s="1"/>
  <c r="D29" i="18" s="1"/>
  <c r="E29" i="18" s="1"/>
  <c r="F107" i="43"/>
  <c r="F107" i="39"/>
  <c r="F108" i="55"/>
  <c r="F105" i="55" s="1"/>
  <c r="F109" i="55" s="1"/>
  <c r="F119" i="55" s="1"/>
  <c r="F120" i="55" s="1"/>
  <c r="D37" i="18" s="1"/>
  <c r="E37" i="18" s="1"/>
  <c r="F107" i="53"/>
  <c r="F107" i="60"/>
  <c r="F108" i="33"/>
  <c r="F108" i="45"/>
  <c r="F105" i="45" s="1"/>
  <c r="F109" i="45" s="1"/>
  <c r="F119" i="45" s="1"/>
  <c r="F120" i="45" s="1"/>
  <c r="D52" i="18" s="1"/>
  <c r="E52" i="18" s="1"/>
  <c r="F107" i="25"/>
  <c r="F107" i="58"/>
  <c r="F107" i="61"/>
  <c r="F119" i="49"/>
  <c r="F120" i="49" s="1"/>
  <c r="D55" i="18" s="1"/>
  <c r="E55" i="18" s="1"/>
  <c r="F107" i="31"/>
  <c r="F106" i="59"/>
  <c r="F105" i="59" s="1"/>
  <c r="F109" i="59" s="1"/>
  <c r="F119" i="59" s="1"/>
  <c r="F120" i="59" s="1"/>
  <c r="D41" i="18" s="1"/>
  <c r="E41" i="18" s="1"/>
  <c r="F108" i="43"/>
  <c r="F105" i="43" s="1"/>
  <c r="F109" i="43" s="1"/>
  <c r="F119" i="43" s="1"/>
  <c r="F120" i="43" s="1"/>
  <c r="D50" i="18" s="1"/>
  <c r="E50" i="18" s="1"/>
  <c r="F106" i="50"/>
  <c r="F107" i="35"/>
  <c r="F107" i="29"/>
  <c r="F107" i="55"/>
  <c r="F107" i="46"/>
  <c r="F108" i="53"/>
  <c r="F105" i="53" s="1"/>
  <c r="F109" i="53" s="1"/>
  <c r="F119" i="53" s="1"/>
  <c r="F120" i="53" s="1"/>
  <c r="D58" i="18" s="1"/>
  <c r="E58" i="18" s="1"/>
  <c r="F106" i="61"/>
  <c r="F105" i="61" s="1"/>
  <c r="F109" i="61" s="1"/>
  <c r="F119" i="61" s="1"/>
  <c r="F120" i="61" s="1"/>
  <c r="D43" i="18" s="1"/>
  <c r="E43" i="18" s="1"/>
  <c r="F108" i="35"/>
  <c r="F105" i="35" s="1"/>
  <c r="F109" i="35" s="1"/>
  <c r="F119" i="35" s="1"/>
  <c r="F120" i="35" s="1"/>
  <c r="D26" i="18" s="1"/>
  <c r="E26" i="18" s="1"/>
  <c r="F108" i="29"/>
  <c r="F105" i="29" s="1"/>
  <c r="F109" i="29" s="1"/>
  <c r="F119" i="29" s="1"/>
  <c r="F120" i="29" s="1"/>
  <c r="D17" i="18" s="1"/>
  <c r="E17" i="18" s="1"/>
  <c r="F106" i="60"/>
  <c r="F105" i="60" s="1"/>
  <c r="F109" i="60" s="1"/>
  <c r="F119" i="60" s="1"/>
  <c r="F120" i="60" s="1"/>
  <c r="D42" i="18" s="1"/>
  <c r="E42" i="18" s="1"/>
  <c r="F107" i="45"/>
  <c r="F108" i="58"/>
  <c r="F105" i="58" s="1"/>
  <c r="F109" i="58" s="1"/>
  <c r="F119" i="58" s="1"/>
  <c r="F120" i="58" s="1"/>
  <c r="D40" i="18" s="1"/>
  <c r="E40" i="18" s="1"/>
  <c r="F108" i="50"/>
  <c r="F38" i="1"/>
  <c r="F39" i="1" s="1"/>
  <c r="F81" i="1"/>
  <c r="F68" i="1"/>
  <c r="F70" i="1"/>
  <c r="F76" i="1"/>
  <c r="F77" i="1"/>
  <c r="F78" i="1"/>
  <c r="F79" i="1"/>
  <c r="F80" i="1"/>
  <c r="F71" i="1"/>
  <c r="F72" i="1"/>
  <c r="F82" i="1" l="1"/>
  <c r="F105" i="44"/>
  <c r="F109" i="44" s="1"/>
  <c r="F119" i="44" s="1"/>
  <c r="F120" i="44" s="1"/>
  <c r="D51" i="18" s="1"/>
  <c r="E51" i="18" s="1"/>
  <c r="F105" i="30"/>
  <c r="F109" i="30" s="1"/>
  <c r="F119" i="30" s="1"/>
  <c r="F120" i="30" s="1"/>
  <c r="D18" i="18" s="1"/>
  <c r="E18" i="18" s="1"/>
  <c r="F105" i="65"/>
  <c r="F109" i="65" s="1"/>
  <c r="F119" i="65" s="1"/>
  <c r="F120" i="65" s="1"/>
  <c r="D14" i="18" s="1"/>
  <c r="E14" i="18" s="1"/>
  <c r="F105" i="62"/>
  <c r="F109" i="62" s="1"/>
  <c r="F119" i="62" s="1"/>
  <c r="F120" i="62" s="1"/>
  <c r="D44" i="18" s="1"/>
  <c r="E44" i="18" s="1"/>
  <c r="F105" i="50"/>
  <c r="F109" i="50" s="1"/>
  <c r="F119" i="50" s="1"/>
  <c r="F120" i="50" s="1"/>
  <c r="D56" i="18" s="1"/>
  <c r="E56" i="18" s="1"/>
  <c r="F105" i="33"/>
  <c r="F109" i="33" s="1"/>
  <c r="F119" i="33" s="1"/>
  <c r="F120" i="33" s="1"/>
  <c r="D23" i="18" s="1"/>
  <c r="E23" i="18" s="1"/>
  <c r="F105" i="26"/>
  <c r="F109" i="26" s="1"/>
  <c r="F119" i="26" s="1"/>
  <c r="F120" i="26" s="1"/>
  <c r="D12" i="18" s="1"/>
  <c r="E12" i="18" s="1"/>
  <c r="F69" i="1"/>
  <c r="F73" i="1" s="1"/>
  <c r="F115" i="1" s="1"/>
  <c r="F90" i="1"/>
  <c r="F92" i="1" s="1"/>
  <c r="F116" i="1" s="1"/>
  <c r="E59" i="18" l="1"/>
  <c r="E46" i="18"/>
  <c r="D46" i="18"/>
  <c r="D59" i="18"/>
  <c r="F22" i="1"/>
  <c r="F42" i="1" l="1"/>
  <c r="F48" i="1"/>
  <c r="F44" i="1"/>
  <c r="F47" i="1"/>
  <c r="F43" i="1"/>
  <c r="F50" i="1"/>
  <c r="F46" i="1"/>
  <c r="F49" i="1"/>
  <c r="F45" i="1"/>
  <c r="F62" i="1" l="1"/>
  <c r="F51" i="1"/>
  <c r="F63" i="1" s="1"/>
  <c r="F65" i="1" l="1"/>
  <c r="F114" i="1" s="1"/>
  <c r="F113" i="1"/>
  <c r="F99" i="1" l="1"/>
  <c r="F117" i="1" s="1"/>
  <c r="F118" i="1" s="1"/>
  <c r="F103" i="1" l="1"/>
  <c r="F104" i="1" s="1"/>
  <c r="F108" i="1" s="1"/>
  <c r="F106" i="1" l="1"/>
  <c r="F105" i="1" s="1"/>
  <c r="F109" i="1" s="1"/>
  <c r="F119" i="1" s="1"/>
  <c r="F107" i="1"/>
  <c r="F120" i="1" l="1"/>
  <c r="D6" i="18" l="1"/>
  <c r="D33" i="18" l="1"/>
  <c r="D62" i="18" s="1"/>
  <c r="E6" i="18"/>
  <c r="E33" i="18" l="1"/>
  <c r="E62" i="18" s="1"/>
</calcChain>
</file>

<file path=xl/sharedStrings.xml><?xml version="1.0" encoding="utf-8"?>
<sst xmlns="http://schemas.openxmlformats.org/spreadsheetml/2006/main" count="8817" uniqueCount="254">
  <si>
    <t>Identificação do Serviço</t>
  </si>
  <si>
    <t>Planilha</t>
  </si>
  <si>
    <t>Local dos Postos</t>
  </si>
  <si>
    <t>Jornada Semanal</t>
  </si>
  <si>
    <t>Unidade de Medida</t>
  </si>
  <si>
    <t>Quantidade prevista (total) a contratar (em função da Unidade de Medida)</t>
  </si>
  <si>
    <t>44h</t>
  </si>
  <si>
    <t>Postos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</si>
  <si>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</si>
  <si>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</si>
  <si>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</si>
  <si>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I</t>
  </si>
  <si>
    <t>Composição da Remuneração</t>
  </si>
  <si>
    <t>Valor (R$)</t>
  </si>
  <si>
    <t>A</t>
  </si>
  <si>
    <t>Salário Base</t>
  </si>
  <si>
    <t>B</t>
  </si>
  <si>
    <t>Adicional de periculosidade</t>
  </si>
  <si>
    <t>C</t>
  </si>
  <si>
    <t>D</t>
  </si>
  <si>
    <t>Adicional noturno</t>
  </si>
  <si>
    <t>E</t>
  </si>
  <si>
    <t>F</t>
  </si>
  <si>
    <t>G</t>
  </si>
  <si>
    <t>Total da Remuneração</t>
  </si>
  <si>
    <t>H</t>
  </si>
  <si>
    <t>Insumos diversos</t>
  </si>
  <si>
    <t>Uniformes</t>
  </si>
  <si>
    <t>Materiais</t>
  </si>
  <si>
    <t>Equipamentos</t>
  </si>
  <si>
    <t>Total de Insumos Diversos:</t>
  </si>
  <si>
    <t>4.1</t>
  </si>
  <si>
    <t>%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</si>
  <si>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</si>
  <si>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</si>
  <si>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</si>
  <si>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</si>
  <si>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</si>
  <si>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</si>
  <si>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</si>
  <si>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PIS SOBRE FOLHA DE PAGAMENTO</t>
  </si>
  <si>
    <t>Total</t>
  </si>
  <si>
    <t>4.2</t>
  </si>
  <si>
    <t>Provisão para Rescisão</t>
  </si>
  <si>
    <t>Aviso prévio indenizado</t>
  </si>
  <si>
    <t>Incidência do FGTS sobre aviso prévio indenizado</t>
  </si>
  <si>
    <t>Multa sobre FGTS e contribuições sociais sobre o aviso prévio indenizado</t>
  </si>
  <si>
    <t>Aviso prévio trabalhado</t>
  </si>
  <si>
    <t>Total:</t>
  </si>
  <si>
    <t>Férias</t>
  </si>
  <si>
    <t>Licença paternidade</t>
  </si>
  <si>
    <t>Ausências legais</t>
  </si>
  <si>
    <t>Ausência por acidente de trabalho</t>
  </si>
  <si>
    <t>Custos Indiretos, Tributos e Lucro</t>
  </si>
  <si>
    <t>Lucro</t>
  </si>
  <si>
    <t>Tributos</t>
  </si>
  <si>
    <t>Mão-de-Obra vinculada à execução contratual (valor por empregado)</t>
  </si>
  <si>
    <t>(R$)</t>
  </si>
  <si>
    <t>Módulo 1 - Composição da Remuneração</t>
  </si>
  <si>
    <t>Valor total por empregado</t>
  </si>
  <si>
    <t>Adicional de insalubridade 20%</t>
  </si>
  <si>
    <t>Municipio/UF:</t>
  </si>
  <si>
    <t>Data da apresentação da proposta:</t>
  </si>
  <si>
    <t>Ano do Acordo, Convenção ou Dissídio Coletivo:</t>
  </si>
  <si>
    <t>Classificação Brasileira de ocupações</t>
  </si>
  <si>
    <t>Salário Normativo da Categoria profissional</t>
  </si>
  <si>
    <t>Categoria profissional</t>
  </si>
  <si>
    <t>Categoria Profissional</t>
  </si>
  <si>
    <t xml:space="preserve">Data base da categoria </t>
  </si>
  <si>
    <t>Ad. De hora noturna reduzida</t>
  </si>
  <si>
    <t>Ad. De hora extra no Feriado Trabalhado</t>
  </si>
  <si>
    <t>Outros ( especificar )</t>
  </si>
  <si>
    <t>2.1</t>
  </si>
  <si>
    <t>Submódulo 2.1 - 13º Salário, Férias e Adicional de Férias</t>
  </si>
  <si>
    <t>13º ( decimo terceiro ) Salário</t>
  </si>
  <si>
    <t>Férias e Adicional de Férias</t>
  </si>
  <si>
    <t xml:space="preserve">Total </t>
  </si>
  <si>
    <t>2.2</t>
  </si>
  <si>
    <t>Submódulo 2.2 - GPS, FGTS e outras contribuiçoes</t>
  </si>
  <si>
    <t xml:space="preserve">Seguro acidente  do trabalho (RAT x FAP) = </t>
  </si>
  <si>
    <t>2.3</t>
  </si>
  <si>
    <t>Submódulo 2.3 - Benefícios mensais e diários</t>
  </si>
  <si>
    <t>Transporte</t>
  </si>
  <si>
    <t>Auxílio-Refeição/Alimentação</t>
  </si>
  <si>
    <t>Assistência Médica e Familiar</t>
  </si>
  <si>
    <t>Quadro resumo do Módulo 2 - Encargos e Benefícios anuais, Mensais e Diários</t>
  </si>
  <si>
    <t>13º Salário, Férias e Ad.Férias</t>
  </si>
  <si>
    <t>GPS,FGTS e outras contribuições</t>
  </si>
  <si>
    <t>Benefícios Mensais e Diários</t>
  </si>
  <si>
    <t>Quadro resumo do modulo 2</t>
  </si>
  <si>
    <t>Ausência Legais</t>
  </si>
  <si>
    <t>Afastamento maternidade</t>
  </si>
  <si>
    <t>Submódulo 4.1 - Ausencias Legais</t>
  </si>
  <si>
    <t>Submódulo 4.2 - Intrajornada</t>
  </si>
  <si>
    <t>Intervalo para repouso ou alimentação</t>
  </si>
  <si>
    <t>Quadro resumo do modulo 4</t>
  </si>
  <si>
    <t>Quadro resumo do Módulo 4 - Custo de reposição do Profissional Ausente</t>
  </si>
  <si>
    <t>Intrajornada</t>
  </si>
  <si>
    <t xml:space="preserve">Outros ( especificar ) </t>
  </si>
  <si>
    <t>C.1 Tributos Federais</t>
  </si>
  <si>
    <t>C.2 Tributos Estaduais</t>
  </si>
  <si>
    <t xml:space="preserve"> </t>
  </si>
  <si>
    <t>C.3 Tributos Municipais</t>
  </si>
  <si>
    <t>Custos Indiretos</t>
  </si>
  <si>
    <t>Módulo 2 - Encargos e Benefícios Anuais, Mensais e Diários</t>
  </si>
  <si>
    <t>Módulo 3 - Provisão para Rescisão</t>
  </si>
  <si>
    <t>Módulo 4 -Custo de reposição do Profissional Ausente</t>
  </si>
  <si>
    <t>Módulo 5 -Insumos Diversos</t>
  </si>
  <si>
    <t>Subtotal (A + B + C + D+ E):</t>
  </si>
  <si>
    <t>Módulo 6 - Custos Indiretos, Tributos e Lucro</t>
  </si>
  <si>
    <t>Serviço de Manutenção</t>
  </si>
  <si>
    <t>POSTO DE TRABALHO</t>
  </si>
  <si>
    <t>Valor do posto</t>
  </si>
  <si>
    <t>QTDE DE POSTOS</t>
  </si>
  <si>
    <t>VALOR MENSAL</t>
  </si>
  <si>
    <t>PLANILHA DE COMPOSIÇÃO DE CUSTOS E FORMAÇÃO DE PREÇOS</t>
  </si>
  <si>
    <t xml:space="preserve">Comentario </t>
  </si>
  <si>
    <t>Horas noturnas 22:00 as 05:00</t>
  </si>
  <si>
    <t>Valor da hora normal</t>
  </si>
  <si>
    <t>Salario do periodo noturno</t>
  </si>
  <si>
    <t>20% sobre o periodo noturno</t>
  </si>
  <si>
    <t>BDI</t>
  </si>
  <si>
    <t>COMPONENTES DO BDI</t>
  </si>
  <si>
    <t>INCIDÊNCIA</t>
  </si>
  <si>
    <t>IMPOSTOS</t>
  </si>
  <si>
    <t>OUTROS</t>
  </si>
  <si>
    <t>ADM.  CENTRAL ( AC )</t>
  </si>
  <si>
    <t>SOBRE O CUSTO DIRETO</t>
  </si>
  <si>
    <t>PIS</t>
  </si>
  <si>
    <t>SEGUROS</t>
  </si>
  <si>
    <t>LUCRO BRUTO ( L )</t>
  </si>
  <si>
    <t>COFINS</t>
  </si>
  <si>
    <t>GARANTIAS</t>
  </si>
  <si>
    <t>IMPOSTOS ( I )</t>
  </si>
  <si>
    <t>SOBRE O PREÇO DE VENDA</t>
  </si>
  <si>
    <t>ISS</t>
  </si>
  <si>
    <t>RISCOS ( R )</t>
  </si>
  <si>
    <t>DESP.  FINANCEIRAS ( DF )</t>
  </si>
  <si>
    <t>CPRB</t>
  </si>
  <si>
    <t>SEGUROS, GARANTIAS E RISCOS</t>
  </si>
  <si>
    <t>DIAS ÚTEIS</t>
  </si>
  <si>
    <t>FÓRMULAS:</t>
  </si>
  <si>
    <t>BDI  =</t>
  </si>
  <si>
    <t xml:space="preserve">( 1 +  AC )   x   ( 1 + DF )   x   ( 1 + L ) </t>
  </si>
  <si>
    <t xml:space="preserve">-   1  </t>
  </si>
  <si>
    <t xml:space="preserve">1 + DF  =  1 + </t>
  </si>
  <si>
    <t>(TX SELIC )</t>
  </si>
  <si>
    <t>DU / 252</t>
  </si>
  <si>
    <t xml:space="preserve"> ( 1 - I )</t>
  </si>
  <si>
    <t>TAXA DO BDI   =</t>
  </si>
  <si>
    <t>TAXA SELIC (MARÇO 2018)</t>
  </si>
  <si>
    <t>UNIVERSIDADE FEDERAL DE PERNAMBUCO</t>
  </si>
  <si>
    <t>Recife</t>
  </si>
  <si>
    <t>Incidência dos encargos doGPS, FGTS e outras contribuições sobre o APT</t>
  </si>
  <si>
    <t>CARPINTEIRO</t>
  </si>
  <si>
    <t>ELETRICISTA</t>
  </si>
  <si>
    <t>Feriados</t>
  </si>
  <si>
    <t>ELETRICISTA PLANTONISTA DIURNO</t>
  </si>
  <si>
    <t>12X36</t>
  </si>
  <si>
    <t>ELETRICISTA PLANTONISTA NOTURNO</t>
  </si>
  <si>
    <t>Adicional de insalubridade 40%</t>
  </si>
  <si>
    <t>GESSEIRO</t>
  </si>
  <si>
    <t>MARCENEIRO</t>
  </si>
  <si>
    <t>PEDREIRO</t>
  </si>
  <si>
    <t>PINTOR</t>
  </si>
  <si>
    <t>SERRALHEIRO</t>
  </si>
  <si>
    <t>ENCARREGADO DE ELETRICIDADE</t>
  </si>
  <si>
    <t>ENGENHEIRO CIVIL</t>
  </si>
  <si>
    <t>ENGENHEIRO ELETRICISTA</t>
  </si>
  <si>
    <t>ALMOXARIFE</t>
  </si>
  <si>
    <t>TECNICO EM EDIFICAÇÕES</t>
  </si>
  <si>
    <t>VIDRACEIRO</t>
  </si>
  <si>
    <t>Total CAMPUS AGRESTE / CARUARU</t>
  </si>
  <si>
    <t>Total CAMPUS VITÓRIA / VITORIA DE SANTO ANTÃO</t>
  </si>
  <si>
    <t>Vitoria de Santo Antão</t>
  </si>
  <si>
    <t>Vitória de santo antão</t>
  </si>
  <si>
    <t>Vitória de Santo Antão</t>
  </si>
  <si>
    <t>Caruaru</t>
  </si>
  <si>
    <t>TOTAL GERAL</t>
  </si>
  <si>
    <t>CAMPUS AGRESTE / CARUARU</t>
  </si>
  <si>
    <t>CAMPUS VITÓRIA / VITORIA DE SANTO ANTÃO</t>
  </si>
  <si>
    <t>13º (decimo terceiro) Salário</t>
  </si>
  <si>
    <t>APLICADOR DE MANTA ASFALTICA</t>
  </si>
  <si>
    <t>ENCARREGADO GERAL</t>
  </si>
  <si>
    <t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t>
  </si>
  <si>
    <t>ÁREAS DE RECIFE DA UFPE</t>
  </si>
  <si>
    <t>TOTAL PARA ÁREAS DO RECIFE</t>
  </si>
  <si>
    <t>VALOR GLOBAL</t>
  </si>
  <si>
    <t>Numero de DIAS de execução contratual:</t>
  </si>
  <si>
    <t xml:space="preserve">Tarifa: R$ </t>
  </si>
  <si>
    <t xml:space="preserve">Outros: </t>
  </si>
  <si>
    <t>Tarifa: R$</t>
  </si>
  <si>
    <t>Outros:</t>
  </si>
  <si>
    <t xml:space="preserve">Outros:  </t>
  </si>
  <si>
    <t xml:space="preserve">MÓDULO 1 - COMPOSIÇÃO DA REMUNERAÇÃO                                                            </t>
  </si>
  <si>
    <t xml:space="preserve">MÓDULO 2 - ENCARGOS E BENEFÍCIOS ANUAIS, MENSAIS E DIÁRIOS                                     </t>
  </si>
  <si>
    <t xml:space="preserve">Módulo 3 - Provisão para Rescisão                                                                                                      </t>
  </si>
  <si>
    <t xml:space="preserve">Módulo 4 - Custo de Reposição do Profissional Ausente                                                             </t>
  </si>
  <si>
    <t xml:space="preserve">MÓDULO 5 - Insumos Diversos                                                                                                            </t>
  </si>
  <si>
    <t xml:space="preserve">Módulo 6 - Custos Indiretos, Tributos e Lucro                                                                                </t>
  </si>
  <si>
    <t xml:space="preserve">QUADRO-RESUMO DO CUSTO POR EMPREGADO - (VALOR POR EMPREGADO)       </t>
  </si>
  <si>
    <t xml:space="preserve">MÓDULO 1 - COMPOSIÇÃO DA REMUNERAÇÃO                                                             </t>
  </si>
  <si>
    <t xml:space="preserve">MÓDULO 2 - ENCARGOS E BENEFÍCIOS ANUAIS, MENSAIS E DIÁRIOS                                    </t>
  </si>
  <si>
    <t xml:space="preserve">Módulo 4 - Custo de Reposição do Profissional Ausente                                                           </t>
  </si>
  <si>
    <t xml:space="preserve">MÓDULO 5 - Insumos Diversos                                                                                                           </t>
  </si>
  <si>
    <t xml:space="preserve">Módulo 6 - Custos Indiretos, Tributos e Lucro                                                                                 </t>
  </si>
  <si>
    <t xml:space="preserve">MÓDULO 2 - ENCARGOS E BENEFÍCIOS ANUAIS, MENSAIS E DIÁRIOS                                      </t>
  </si>
  <si>
    <t xml:space="preserve">MÓDULO 5 - Insumos Diversos                                                                                                          </t>
  </si>
  <si>
    <t xml:space="preserve">Módulo 3 - Provisão para Rescisão                                                                                                     </t>
  </si>
  <si>
    <t xml:space="preserve">Módulo 4 - Custo de Reposição do Profissional Ausente                                                            </t>
  </si>
  <si>
    <t xml:space="preserve">Módulo 6 - Custos Indiretos, Tributos e Lucro                                                                               </t>
  </si>
  <si>
    <t xml:space="preserve">QUADRO-RESUMO DO CUSTO POR EMPREGADO - (VALOR POR EMPREGADO)      </t>
  </si>
  <si>
    <t>ENCANADOR</t>
  </si>
  <si>
    <t>AUXILIAR DE SERRALHEIRO</t>
  </si>
  <si>
    <t>TÉCNICO EM ELETROTÉCNICA</t>
  </si>
  <si>
    <t>Planilha de custos e formação de preços do cargo de Técnico em Eletrotécnica</t>
  </si>
  <si>
    <t>TECNICO EM ELETROTÉCNICA</t>
  </si>
  <si>
    <t>Planilha de custos e formação de preços do cargo Carpinteiro</t>
  </si>
  <si>
    <t>AUXILIAR DE CARPINTEIRO</t>
  </si>
  <si>
    <t>Planilha de custos e formação de preços do cargo Auxiliar de Carpinteiro</t>
  </si>
  <si>
    <t>AUXILIAR DE ELETRICISTA</t>
  </si>
  <si>
    <t>Planilha de custos e formação de preços do cargo Auxiliar de Eletricista</t>
  </si>
  <si>
    <t>Planilha de custos e formação de preços do cargo Eletricista</t>
  </si>
  <si>
    <t>Planilha de custos e formação de preços do cargo Eletricista Plantonista Diurno</t>
  </si>
  <si>
    <t>Planilha de custos e formação de preços do cargo Eletricista Plantonista Noturno</t>
  </si>
  <si>
    <t>AUXILIAR DE ENCANADOR</t>
  </si>
  <si>
    <t>Planilha de custos e formação de preços do cargo Auxiliar de Encanador</t>
  </si>
  <si>
    <t>Planilha de custos e formação de preços do cargo Encanador</t>
  </si>
  <si>
    <t>AUXILIAR DE GESSEIRO</t>
  </si>
  <si>
    <t>Planilha de custos e formação de preços do cargo Auxiliar de Gesseiro</t>
  </si>
  <si>
    <t>Planilha de custos e formação de preços do cargo Gesseiro</t>
  </si>
  <si>
    <t>AUXILIAR DE MARCENEIRO</t>
  </si>
  <si>
    <t>Planilha de custos e formação de preços do cargo Auxiliar de Marceneiro</t>
  </si>
  <si>
    <t>Planilha de custos e formação de preços do cargo Marceneiro</t>
  </si>
  <si>
    <t>AUXILIAR DE PEDREIRO</t>
  </si>
  <si>
    <t>Planilha de custos e formação de preços do cargo Auxiliar de Pedreiro</t>
  </si>
  <si>
    <t>Planilha de custos e formação de preços do cargo Pedreiro</t>
  </si>
  <si>
    <t>Planilha de custos e formação de preços do cargo Auxiliar de Pintor</t>
  </si>
  <si>
    <t>AUXILIAR DE PINTOR</t>
  </si>
  <si>
    <t>Planilha de custos e formação de preços do cargo Pintor</t>
  </si>
  <si>
    <t>Planilha de custos e formação de preços do cargo Auxiliar de Serralheiro</t>
  </si>
  <si>
    <t>Planilha de custos e formação de preços do cargo Serralheiro</t>
  </si>
  <si>
    <t>Planilha de custos e formação de preços do cargo Aplicador de Manta Asfaltica</t>
  </si>
  <si>
    <t>Planilha de custos e formação de preços do cargo Encaregado de Eletricidade</t>
  </si>
  <si>
    <t>ENCARREGADO DE HIDRÁULICA, CIVIL E HIDROSSANITÁRIO</t>
  </si>
  <si>
    <t>Planilha de custos e formação de preços do cargo Encaregado de Hidráulica, Civil e Hidrossanitário</t>
  </si>
  <si>
    <t>Planilha de custos e formação de preços do cargo Encaregado Geral</t>
  </si>
  <si>
    <t>Planilha de custos e formação de preços do cargo Engenheiro Civil</t>
  </si>
  <si>
    <t>Planilha de custos e formação de preços do cargo Engenheiro Eletricista</t>
  </si>
  <si>
    <t>Planilha de custos e formação de preços do cargo Almoxarife</t>
  </si>
  <si>
    <t>Planilha de custos e formação de preços do cargo Técnico em Edficações</t>
  </si>
  <si>
    <t>Planilha de custos e formação de preços do cargo Vidraceiro</t>
  </si>
  <si>
    <t>ENACANADOR</t>
  </si>
  <si>
    <t>Planilha de custos e formação de preços do cargo Tecnico em Edificações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</si>
</sst>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0.000"/>
    <numFmt numFmtId="166" formatCode="&quot;= &quot;\ 0.000%"/>
    <numFmt numFmtId="167" formatCode="_-&quot;R$&quot;\ * #,##0.0000_-;\-&quot;R$&quot;\ * #,##0.0000_-;_-&quot;R$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b/>
      <sz val="10"/>
      <color theme="3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290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0" fontId="10" fillId="0" borderId="0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10" fontId="8" fillId="0" borderId="7" xfId="0" applyNumberFormat="1" applyFont="1" applyFill="1" applyBorder="1" applyAlignment="1">
      <alignment horizontal="center" vertical="center" wrapText="1"/>
    </xf>
    <xf numFmtId="44" fontId="10" fillId="0" borderId="5" xfId="0" applyNumberFormat="1" applyFont="1" applyFill="1" applyBorder="1" applyAlignment="1">
      <alignment horizontal="justify" vertical="center" wrapText="1"/>
    </xf>
    <xf numFmtId="0" fontId="7" fillId="0" borderId="0" xfId="0" applyFont="1" applyFill="1"/>
    <xf numFmtId="10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4" applyFont="1" applyBorder="1" applyAlignment="1">
      <alignment vertical="center"/>
    </xf>
    <xf numFmtId="0" fontId="8" fillId="0" borderId="1" xfId="4" applyFont="1" applyBorder="1" applyAlignment="1">
      <alignment horizontal="center" vertical="center"/>
    </xf>
    <xf numFmtId="0" fontId="10" fillId="0" borderId="5" xfId="4" applyFont="1" applyBorder="1" applyAlignment="1">
      <alignment vertical="center"/>
    </xf>
    <xf numFmtId="44" fontId="10" fillId="0" borderId="5" xfId="4" applyNumberFormat="1" applyFont="1" applyBorder="1" applyAlignment="1">
      <alignment vertical="center"/>
    </xf>
    <xf numFmtId="0" fontId="10" fillId="0" borderId="5" xfId="4" applyFont="1" applyBorder="1" applyAlignment="1">
      <alignment horizontal="center" vertical="center"/>
    </xf>
    <xf numFmtId="0" fontId="8" fillId="0" borderId="4" xfId="4" applyFont="1" applyBorder="1" applyAlignment="1">
      <alignment vertical="center"/>
    </xf>
    <xf numFmtId="0" fontId="8" fillId="0" borderId="5" xfId="4" applyFont="1" applyBorder="1" applyAlignment="1">
      <alignment horizontal="center" vertical="center"/>
    </xf>
    <xf numFmtId="44" fontId="8" fillId="0" borderId="5" xfId="4" applyNumberFormat="1" applyFont="1" applyBorder="1" applyAlignment="1">
      <alignment vertical="center"/>
    </xf>
    <xf numFmtId="43" fontId="7" fillId="0" borderId="0" xfId="3" applyFont="1"/>
    <xf numFmtId="0" fontId="5" fillId="0" borderId="5" xfId="0" applyFont="1" applyBorder="1"/>
    <xf numFmtId="44" fontId="5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9" fillId="4" borderId="5" xfId="7" applyFont="1" applyFill="1" applyBorder="1" applyAlignment="1">
      <alignment horizontal="center" vertical="center" wrapText="1"/>
    </xf>
    <xf numFmtId="0" fontId="9" fillId="4" borderId="5" xfId="7" applyFont="1" applyFill="1" applyBorder="1" applyAlignment="1">
      <alignment horizontal="center" vertical="center"/>
    </xf>
    <xf numFmtId="0" fontId="18" fillId="0" borderId="5" xfId="7" applyFont="1" applyBorder="1" applyAlignment="1">
      <alignment horizontal="center" vertical="center" wrapText="1"/>
    </xf>
    <xf numFmtId="164" fontId="8" fillId="0" borderId="5" xfId="8" applyNumberFormat="1" applyFont="1" applyBorder="1" applyAlignment="1">
      <alignment horizontal="center" vertical="center" wrapText="1"/>
    </xf>
    <xf numFmtId="10" fontId="8" fillId="0" borderId="5" xfId="8" applyNumberFormat="1" applyFont="1" applyBorder="1" applyAlignment="1">
      <alignment horizontal="center" vertical="center" wrapText="1"/>
    </xf>
    <xf numFmtId="0" fontId="18" fillId="0" borderId="5" xfId="9" applyFont="1" applyBorder="1" applyAlignment="1">
      <alignment horizontal="center" vertical="center" wrapText="1"/>
    </xf>
    <xf numFmtId="164" fontId="9" fillId="3" borderId="5" xfId="8" applyNumberFormat="1" applyFont="1" applyFill="1" applyBorder="1" applyAlignment="1">
      <alignment horizontal="center" vertical="center" wrapText="1"/>
    </xf>
    <xf numFmtId="0" fontId="18" fillId="0" borderId="5" xfId="7" applyFont="1" applyBorder="1" applyAlignment="1">
      <alignment horizontal="center" vertical="center"/>
    </xf>
    <xf numFmtId="165" fontId="18" fillId="0" borderId="5" xfId="7" applyNumberFormat="1" applyFont="1" applyBorder="1" applyAlignment="1">
      <alignment horizontal="center" vertical="center"/>
    </xf>
    <xf numFmtId="49" fontId="9" fillId="4" borderId="0" xfId="7" applyNumberFormat="1" applyFont="1" applyFill="1" applyBorder="1" applyAlignment="1">
      <alignment horizontal="center"/>
    </xf>
    <xf numFmtId="0" fontId="9" fillId="4" borderId="27" xfId="7" applyNumberFormat="1" applyFont="1" applyFill="1" applyBorder="1" applyAlignment="1">
      <alignment horizontal="center" vertical="center"/>
    </xf>
    <xf numFmtId="0" fontId="9" fillId="0" borderId="29" xfId="7" applyFont="1" applyBorder="1" applyAlignment="1">
      <alignment horizontal="right" vertical="center" wrapText="1"/>
    </xf>
    <xf numFmtId="10" fontId="20" fillId="0" borderId="30" xfId="8" applyNumberFormat="1" applyFont="1" applyBorder="1" applyAlignment="1">
      <alignment horizontal="left" vertical="center" wrapText="1"/>
    </xf>
    <xf numFmtId="164" fontId="7" fillId="0" borderId="0" xfId="0" applyNumberFormat="1" applyFont="1"/>
    <xf numFmtId="0" fontId="7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44" fontId="6" fillId="0" borderId="5" xfId="1" applyFont="1" applyFill="1" applyBorder="1"/>
    <xf numFmtId="43" fontId="6" fillId="0" borderId="5" xfId="3" applyFont="1" applyFill="1" applyBorder="1"/>
    <xf numFmtId="14" fontId="6" fillId="0" borderId="5" xfId="0" applyNumberFormat="1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7" fillId="0" borderId="5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0" fontId="10" fillId="0" borderId="5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/>
    <xf numFmtId="10" fontId="8" fillId="0" borderId="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44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0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4" fontId="10" fillId="0" borderId="5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0" fontId="10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5" xfId="2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>
      <alignment horizontal="justify" vertical="center" wrapText="1"/>
    </xf>
    <xf numFmtId="44" fontId="7" fillId="0" borderId="7" xfId="0" applyNumberFormat="1" applyFont="1" applyFill="1" applyBorder="1" applyAlignment="1">
      <alignment horizontal="left" vertical="center" wrapText="1"/>
    </xf>
    <xf numFmtId="10" fontId="7" fillId="0" borderId="0" xfId="0" applyNumberFormat="1" applyFont="1" applyFill="1"/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6" fillId="0" borderId="8" xfId="0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44" fontId="15" fillId="0" borderId="0" xfId="0" applyNumberFormat="1" applyFont="1" applyFill="1"/>
    <xf numFmtId="164" fontId="7" fillId="0" borderId="8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0" fontId="8" fillId="0" borderId="5" xfId="2" applyNumberFormat="1" applyFont="1" applyFill="1" applyBorder="1" applyAlignment="1">
      <alignment horizontal="center" vertical="center"/>
    </xf>
    <xf numFmtId="44" fontId="7" fillId="0" borderId="5" xfId="0" applyNumberFormat="1" applyFont="1" applyFill="1" applyBorder="1" applyAlignment="1">
      <alignment horizontal="left" vertical="center" wrapText="1"/>
    </xf>
    <xf numFmtId="44" fontId="7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3" fontId="7" fillId="0" borderId="0" xfId="3" applyFont="1" applyFill="1" applyAlignment="1">
      <alignment horizontal="left"/>
    </xf>
    <xf numFmtId="167" fontId="7" fillId="0" borderId="0" xfId="0" applyNumberFormat="1" applyFont="1" applyFill="1"/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4" fontId="22" fillId="0" borderId="5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2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/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/>
    <xf numFmtId="0" fontId="7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vertical="center"/>
    </xf>
    <xf numFmtId="44" fontId="10" fillId="5" borderId="4" xfId="4" applyNumberFormat="1" applyFont="1" applyFill="1" applyBorder="1" applyAlignment="1">
      <alignment vertical="center"/>
    </xf>
    <xf numFmtId="0" fontId="10" fillId="5" borderId="5" xfId="4" applyFont="1" applyFill="1" applyBorder="1" applyAlignment="1">
      <alignment horizontal="center" vertical="center"/>
    </xf>
    <xf numFmtId="44" fontId="10" fillId="5" borderId="5" xfId="4" applyNumberFormat="1" applyFont="1" applyFill="1" applyBorder="1" applyAlignment="1">
      <alignment vertical="center"/>
    </xf>
    <xf numFmtId="0" fontId="7" fillId="5" borderId="0" xfId="0" applyFont="1" applyFill="1"/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164" fontId="8" fillId="0" borderId="5" xfId="10" applyNumberFormat="1" applyFont="1" applyBorder="1" applyAlignment="1">
      <alignment horizontal="center" vertical="center" wrapText="1"/>
    </xf>
    <xf numFmtId="166" fontId="9" fillId="4" borderId="28" xfId="8" applyNumberFormat="1" applyFont="1" applyFill="1" applyBorder="1" applyAlignment="1">
      <alignment horizontal="left" vertical="center"/>
    </xf>
    <xf numFmtId="166" fontId="9" fillId="4" borderId="31" xfId="8" applyNumberFormat="1" applyFont="1" applyFill="1" applyBorder="1" applyAlignment="1">
      <alignment horizontal="left" vertical="center"/>
    </xf>
    <xf numFmtId="0" fontId="9" fillId="4" borderId="30" xfId="7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right" vertical="top"/>
    </xf>
    <xf numFmtId="0" fontId="6" fillId="2" borderId="4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1" fillId="0" borderId="3" xfId="6" applyFont="1" applyBorder="1" applyAlignment="1" applyProtection="1">
      <alignment horizontal="center" vertical="center" wrapText="1"/>
    </xf>
    <xf numFmtId="0" fontId="9" fillId="4" borderId="5" xfId="7" applyFont="1" applyFill="1" applyBorder="1" applyAlignment="1">
      <alignment horizontal="center" vertical="center"/>
    </xf>
    <xf numFmtId="0" fontId="9" fillId="4" borderId="26" xfId="7" applyFont="1" applyFill="1" applyBorder="1" applyAlignment="1">
      <alignment horizontal="center" vertical="center" wrapText="1"/>
    </xf>
    <xf numFmtId="0" fontId="9" fillId="4" borderId="29" xfId="7" applyFont="1" applyFill="1" applyBorder="1" applyAlignment="1">
      <alignment horizontal="center" vertical="center" wrapText="1"/>
    </xf>
    <xf numFmtId="0" fontId="9" fillId="4" borderId="0" xfId="7" applyFont="1" applyFill="1" applyBorder="1" applyAlignment="1">
      <alignment horizontal="right" vertical="center"/>
    </xf>
    <xf numFmtId="0" fontId="9" fillId="4" borderId="27" xfId="7" applyFont="1" applyFill="1" applyBorder="1" applyAlignment="1">
      <alignment horizontal="right" vertical="center"/>
    </xf>
    <xf numFmtId="0" fontId="9" fillId="4" borderId="27" xfId="7" applyFont="1" applyFill="1" applyBorder="1" applyAlignment="1">
      <alignment horizontal="center"/>
    </xf>
    <xf numFmtId="49" fontId="9" fillId="4" borderId="0" xfId="7" applyNumberFormat="1" applyFont="1" applyFill="1" applyBorder="1" applyAlignment="1">
      <alignment horizontal="left" vertical="center"/>
    </xf>
    <xf numFmtId="49" fontId="9" fillId="4" borderId="27" xfId="7" applyNumberFormat="1" applyFont="1" applyFill="1" applyBorder="1" applyAlignment="1">
      <alignment horizontal="left" vertical="center"/>
    </xf>
    <xf numFmtId="49" fontId="9" fillId="4" borderId="0" xfId="7" applyNumberFormat="1" applyFont="1" applyFill="1" applyBorder="1" applyAlignment="1">
      <alignment horizontal="right" vertical="center"/>
    </xf>
    <xf numFmtId="49" fontId="9" fillId="4" borderId="27" xfId="7" applyNumberFormat="1" applyFont="1" applyFill="1" applyBorder="1" applyAlignment="1">
      <alignment horizontal="right" vertical="center"/>
    </xf>
    <xf numFmtId="49" fontId="19" fillId="4" borderId="0" xfId="7" applyNumberFormat="1" applyFont="1" applyFill="1" applyBorder="1" applyAlignment="1">
      <alignment horizontal="center" vertical="top"/>
    </xf>
    <xf numFmtId="49" fontId="9" fillId="4" borderId="27" xfId="7" applyNumberFormat="1" applyFont="1" applyFill="1" applyBorder="1" applyAlignment="1">
      <alignment horizontal="center" vertical="top"/>
    </xf>
    <xf numFmtId="0" fontId="9" fillId="0" borderId="30" xfId="7" applyFont="1" applyBorder="1" applyAlignment="1">
      <alignment horizontal="center" vertical="center" wrapText="1"/>
    </xf>
    <xf numFmtId="0" fontId="9" fillId="0" borderId="32" xfId="7" applyFont="1" applyBorder="1" applyAlignment="1">
      <alignment horizontal="center" vertical="center" wrapText="1"/>
    </xf>
    <xf numFmtId="2" fontId="8" fillId="0" borderId="5" xfId="7" applyNumberFormat="1" applyFont="1" applyBorder="1" applyAlignment="1">
      <alignment horizontal="center" vertical="center" wrapText="1"/>
    </xf>
    <xf numFmtId="10" fontId="8" fillId="0" borderId="5" xfId="1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7" fillId="0" borderId="7" xfId="0" applyFont="1" applyFill="1" applyBorder="1" applyAlignment="1"/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/>
    <xf numFmtId="0" fontId="7" fillId="0" borderId="19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top"/>
    </xf>
  </cellXfs>
  <cellStyles count="11">
    <cellStyle name="Moeda" xfId="1" builtinId="4"/>
    <cellStyle name="Normal" xfId="0" builtinId="0"/>
    <cellStyle name="Normal 2" xfId="7"/>
    <cellStyle name="Normal 3" xfId="6"/>
    <cellStyle name="Normal 4" xfId="9"/>
    <cellStyle name="Normal 7" xfId="4"/>
    <cellStyle name="Porcentagem" xfId="2" builtinId="5"/>
    <cellStyle name="Porcentagem 2 2" xfId="8"/>
    <cellStyle name="Porcentagem 3" xfId="10"/>
    <cellStyle name="Vírgula" xfId="3" builtinId="3"/>
    <cellStyle name="Vírgula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Normal="100" zoomScaleSheetLayoutView="90" workbookViewId="0">
      <selection activeCell="A6" sqref="A6"/>
    </sheetView>
  </sheetViews>
  <sheetFormatPr defaultRowHeight="13.5" x14ac:dyDescent="0.25"/>
  <cols>
    <col min="1" max="1" width="47" style="1" customWidth="1"/>
    <col min="2" max="2" width="20.7109375" style="1" customWidth="1"/>
    <col min="3" max="3" width="18.7109375" style="1" customWidth="1"/>
    <col min="4" max="4" width="20.7109375" style="1" customWidth="1"/>
    <col min="5" max="5" width="22.7109375" style="1" customWidth="1"/>
    <col min="6" max="16384" width="9.140625" style="1"/>
  </cols>
  <sheetData>
    <row r="1" spans="1:5" ht="15" customHeight="1" x14ac:dyDescent="0.25">
      <c r="A1" s="174" t="str">
        <f>BDI!A1</f>
        <v>UNIVERSIDADE FEDERAL DE PERNAMBUCO</v>
      </c>
      <c r="B1" s="175"/>
      <c r="C1" s="175"/>
      <c r="D1" s="175"/>
      <c r="E1" s="175"/>
    </row>
    <row r="2" spans="1:5" ht="99.75" customHeight="1" x14ac:dyDescent="0.25">
      <c r="A2" s="176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176"/>
      <c r="C2" s="176"/>
      <c r="D2" s="176"/>
      <c r="E2" s="176"/>
    </row>
    <row r="4" spans="1:5" x14ac:dyDescent="0.25">
      <c r="A4" s="180" t="s">
        <v>185</v>
      </c>
      <c r="B4" s="180"/>
      <c r="C4" s="180"/>
      <c r="D4" s="180"/>
      <c r="E4" s="180"/>
    </row>
    <row r="5" spans="1:5" x14ac:dyDescent="0.25">
      <c r="A5" s="16" t="s">
        <v>111</v>
      </c>
      <c r="B5" s="17" t="s">
        <v>112</v>
      </c>
      <c r="C5" s="17" t="s">
        <v>113</v>
      </c>
      <c r="D5" s="17" t="s">
        <v>114</v>
      </c>
      <c r="E5" s="17" t="s">
        <v>187</v>
      </c>
    </row>
    <row r="6" spans="1:5" x14ac:dyDescent="0.25">
      <c r="A6" s="18" t="str">
        <f>AC!$B$14</f>
        <v>AUXILIAR DE CARPINTEIRO</v>
      </c>
      <c r="B6" s="19"/>
      <c r="C6" s="20">
        <v>4</v>
      </c>
      <c r="D6" s="19">
        <f>B6*C6</f>
        <v>0</v>
      </c>
      <c r="E6" s="19">
        <f>D6*6</f>
        <v>0</v>
      </c>
    </row>
    <row r="7" spans="1:5" x14ac:dyDescent="0.25">
      <c r="A7" s="18" t="str">
        <f>'C'!$B$14</f>
        <v>CARPINTEIRO</v>
      </c>
      <c r="B7" s="19"/>
      <c r="C7" s="20">
        <v>4</v>
      </c>
      <c r="D7" s="19">
        <f t="shared" ref="D7:D28" si="0">B7*C7</f>
        <v>0</v>
      </c>
      <c r="E7" s="19">
        <f t="shared" ref="E7:E32" si="1">D7*6</f>
        <v>0</v>
      </c>
    </row>
    <row r="8" spans="1:5" x14ac:dyDescent="0.25">
      <c r="A8" s="18" t="str">
        <f>AE!$B$14</f>
        <v>AUXILIAR DE ELETRICISTA</v>
      </c>
      <c r="B8" s="19"/>
      <c r="C8" s="20">
        <v>10</v>
      </c>
      <c r="D8" s="19">
        <f t="shared" si="0"/>
        <v>0</v>
      </c>
      <c r="E8" s="19">
        <f t="shared" si="1"/>
        <v>0</v>
      </c>
    </row>
    <row r="9" spans="1:5" x14ac:dyDescent="0.25">
      <c r="A9" s="18" t="str">
        <f>E!$B$14</f>
        <v>ELETRICISTA</v>
      </c>
      <c r="B9" s="19"/>
      <c r="C9" s="20">
        <v>10</v>
      </c>
      <c r="D9" s="19">
        <f t="shared" si="0"/>
        <v>0</v>
      </c>
      <c r="E9" s="19">
        <f t="shared" si="1"/>
        <v>0</v>
      </c>
    </row>
    <row r="10" spans="1:5" x14ac:dyDescent="0.25">
      <c r="A10" s="18" t="str">
        <f>EPD!$B$14</f>
        <v>ELETRICISTA PLANTONISTA DIURNO</v>
      </c>
      <c r="B10" s="19"/>
      <c r="C10" s="20">
        <v>4</v>
      </c>
      <c r="D10" s="19">
        <f t="shared" si="0"/>
        <v>0</v>
      </c>
      <c r="E10" s="19">
        <f t="shared" si="1"/>
        <v>0</v>
      </c>
    </row>
    <row r="11" spans="1:5" x14ac:dyDescent="0.25">
      <c r="A11" s="18" t="str">
        <f>EPN!$B$14</f>
        <v>ELETRICISTA PLANTONISTA NOTURNO</v>
      </c>
      <c r="B11" s="19"/>
      <c r="C11" s="20">
        <v>4</v>
      </c>
      <c r="D11" s="19">
        <f t="shared" si="0"/>
        <v>0</v>
      </c>
      <c r="E11" s="19">
        <f t="shared" si="1"/>
        <v>0</v>
      </c>
    </row>
    <row r="12" spans="1:5" x14ac:dyDescent="0.25">
      <c r="A12" s="18" t="str">
        <f>ABH!$B$14</f>
        <v>AUXILIAR DE ENCANADOR</v>
      </c>
      <c r="B12" s="19"/>
      <c r="C12" s="20">
        <v>10</v>
      </c>
      <c r="D12" s="19">
        <f t="shared" si="0"/>
        <v>0</v>
      </c>
      <c r="E12" s="19">
        <f t="shared" si="1"/>
        <v>0</v>
      </c>
    </row>
    <row r="13" spans="1:5" x14ac:dyDescent="0.25">
      <c r="A13" s="18" t="str">
        <f>BH!$B$14</f>
        <v>ENCANADOR</v>
      </c>
      <c r="B13" s="19"/>
      <c r="C13" s="20">
        <v>10</v>
      </c>
      <c r="D13" s="19">
        <f t="shared" si="0"/>
        <v>0</v>
      </c>
      <c r="E13" s="19">
        <f t="shared" si="1"/>
        <v>0</v>
      </c>
    </row>
    <row r="14" spans="1:5" x14ac:dyDescent="0.25">
      <c r="A14" s="18" t="str">
        <f>AG!$B$14</f>
        <v>AUXILIAR DE GESSEIRO</v>
      </c>
      <c r="B14" s="19"/>
      <c r="C14" s="20">
        <v>1</v>
      </c>
      <c r="D14" s="19">
        <f t="shared" ref="D14" si="2">B14*C14</f>
        <v>0</v>
      </c>
      <c r="E14" s="19">
        <f t="shared" si="1"/>
        <v>0</v>
      </c>
    </row>
    <row r="15" spans="1:5" x14ac:dyDescent="0.25">
      <c r="A15" s="18" t="str">
        <f>G!$B$14</f>
        <v>GESSEIRO</v>
      </c>
      <c r="B15" s="19"/>
      <c r="C15" s="20">
        <v>1</v>
      </c>
      <c r="D15" s="19">
        <f t="shared" si="0"/>
        <v>0</v>
      </c>
      <c r="E15" s="19">
        <f t="shared" si="1"/>
        <v>0</v>
      </c>
    </row>
    <row r="16" spans="1:5" x14ac:dyDescent="0.25">
      <c r="A16" s="18" t="str">
        <f>AM!$B$14</f>
        <v>AUXILIAR DE MARCENEIRO</v>
      </c>
      <c r="B16" s="19"/>
      <c r="C16" s="20">
        <v>2</v>
      </c>
      <c r="D16" s="19">
        <f t="shared" ref="D16" si="3">B16*C16</f>
        <v>0</v>
      </c>
      <c r="E16" s="19">
        <f t="shared" si="1"/>
        <v>0</v>
      </c>
    </row>
    <row r="17" spans="1:5" x14ac:dyDescent="0.25">
      <c r="A17" s="18" t="str">
        <f>M!$B$14</f>
        <v>MARCENEIRO</v>
      </c>
      <c r="B17" s="19"/>
      <c r="C17" s="20">
        <v>2</v>
      </c>
      <c r="D17" s="19">
        <f t="shared" si="0"/>
        <v>0</v>
      </c>
      <c r="E17" s="19">
        <f t="shared" si="1"/>
        <v>0</v>
      </c>
    </row>
    <row r="18" spans="1:5" x14ac:dyDescent="0.25">
      <c r="A18" s="18" t="str">
        <f>AP!$B$14</f>
        <v>AUXILIAR DE PEDREIRO</v>
      </c>
      <c r="B18" s="19"/>
      <c r="C18" s="20">
        <v>2</v>
      </c>
      <c r="D18" s="19">
        <f t="shared" si="0"/>
        <v>0</v>
      </c>
      <c r="E18" s="19">
        <f t="shared" si="1"/>
        <v>0</v>
      </c>
    </row>
    <row r="19" spans="1:5" x14ac:dyDescent="0.25">
      <c r="A19" s="18" t="str">
        <f>P!$B$14</f>
        <v>PEDREIRO</v>
      </c>
      <c r="B19" s="19"/>
      <c r="C19" s="20">
        <v>2</v>
      </c>
      <c r="D19" s="19">
        <f t="shared" si="0"/>
        <v>0</v>
      </c>
      <c r="E19" s="19">
        <f t="shared" si="1"/>
        <v>0</v>
      </c>
    </row>
    <row r="20" spans="1:5" x14ac:dyDescent="0.25">
      <c r="A20" s="18" t="str">
        <f>APT!$B$14</f>
        <v>AUXILIAR DE PINTOR</v>
      </c>
      <c r="B20" s="19"/>
      <c r="C20" s="20">
        <v>4</v>
      </c>
      <c r="D20" s="19">
        <f t="shared" ref="D20" si="4">B20*C20</f>
        <v>0</v>
      </c>
      <c r="E20" s="19">
        <f t="shared" si="1"/>
        <v>0</v>
      </c>
    </row>
    <row r="21" spans="1:5" x14ac:dyDescent="0.25">
      <c r="A21" s="18" t="str">
        <f>PT!$B$14</f>
        <v>PINTOR</v>
      </c>
      <c r="B21" s="19"/>
      <c r="C21" s="20">
        <v>4</v>
      </c>
      <c r="D21" s="19">
        <f t="shared" si="0"/>
        <v>0</v>
      </c>
      <c r="E21" s="19">
        <f t="shared" si="1"/>
        <v>0</v>
      </c>
    </row>
    <row r="22" spans="1:5" x14ac:dyDescent="0.25">
      <c r="A22" s="18" t="str">
        <f>AS!$B$14</f>
        <v>AUXILIAR DE SERRALHEIRO</v>
      </c>
      <c r="B22" s="19"/>
      <c r="C22" s="20">
        <v>1</v>
      </c>
      <c r="D22" s="19">
        <f t="shared" ref="D22" si="5">B22*C22</f>
        <v>0</v>
      </c>
      <c r="E22" s="19">
        <f t="shared" si="1"/>
        <v>0</v>
      </c>
    </row>
    <row r="23" spans="1:5" x14ac:dyDescent="0.25">
      <c r="A23" s="18" t="str">
        <f>S!$B$14</f>
        <v>SERRALHEIRO</v>
      </c>
      <c r="B23" s="19"/>
      <c r="C23" s="20">
        <v>1</v>
      </c>
      <c r="D23" s="19">
        <f t="shared" si="0"/>
        <v>0</v>
      </c>
      <c r="E23" s="19">
        <f t="shared" si="1"/>
        <v>0</v>
      </c>
    </row>
    <row r="24" spans="1:5" x14ac:dyDescent="0.25">
      <c r="A24" s="18" t="str">
        <f>AMA!$B$14</f>
        <v>APLICADOR DE MANTA ASFALTICA</v>
      </c>
      <c r="B24" s="19"/>
      <c r="C24" s="20">
        <v>1</v>
      </c>
      <c r="D24" s="19">
        <f t="shared" ref="D24" si="6">B24*C24</f>
        <v>0</v>
      </c>
      <c r="E24" s="19">
        <f t="shared" si="1"/>
        <v>0</v>
      </c>
    </row>
    <row r="25" spans="1:5" x14ac:dyDescent="0.25">
      <c r="A25" s="18" t="str">
        <f>ENCE!$B$14</f>
        <v>ENCARREGADO DE ELETRICIDADE</v>
      </c>
      <c r="B25" s="19"/>
      <c r="C25" s="20">
        <v>1</v>
      </c>
      <c r="D25" s="19">
        <f t="shared" si="0"/>
        <v>0</v>
      </c>
      <c r="E25" s="19">
        <f t="shared" si="1"/>
        <v>0</v>
      </c>
    </row>
    <row r="26" spans="1:5" x14ac:dyDescent="0.25">
      <c r="A26" s="18" t="str">
        <f>ENCBH!$B$14</f>
        <v>ENCARREGADO DE HIDRÁULICA, CIVIL E HIDROSSANITÁRIO</v>
      </c>
      <c r="B26" s="19"/>
      <c r="C26" s="20">
        <v>1</v>
      </c>
      <c r="D26" s="19">
        <f t="shared" si="0"/>
        <v>0</v>
      </c>
      <c r="E26" s="19">
        <f t="shared" si="1"/>
        <v>0</v>
      </c>
    </row>
    <row r="27" spans="1:5" x14ac:dyDescent="0.25">
      <c r="A27" s="18" t="str">
        <f>ENC!$B$14</f>
        <v>ENCARREGADO GERAL</v>
      </c>
      <c r="B27" s="19"/>
      <c r="C27" s="20">
        <v>3</v>
      </c>
      <c r="D27" s="19">
        <f t="shared" si="0"/>
        <v>0</v>
      </c>
      <c r="E27" s="19">
        <f t="shared" si="1"/>
        <v>0</v>
      </c>
    </row>
    <row r="28" spans="1:5" x14ac:dyDescent="0.25">
      <c r="A28" s="18" t="str">
        <f>EC!$B$14</f>
        <v>ENGENHEIRO CIVIL</v>
      </c>
      <c r="B28" s="19"/>
      <c r="C28" s="20">
        <v>1</v>
      </c>
      <c r="D28" s="19">
        <f t="shared" si="0"/>
        <v>0</v>
      </c>
      <c r="E28" s="19">
        <f t="shared" si="1"/>
        <v>0</v>
      </c>
    </row>
    <row r="29" spans="1:5" x14ac:dyDescent="0.25">
      <c r="A29" s="18" t="str">
        <f>EE!$B$14</f>
        <v>ENGENHEIRO ELETRICISTA</v>
      </c>
      <c r="B29" s="19"/>
      <c r="C29" s="20">
        <v>1</v>
      </c>
      <c r="D29" s="19">
        <f t="shared" ref="D29:D32" si="7">B29*C29</f>
        <v>0</v>
      </c>
      <c r="E29" s="19">
        <f t="shared" si="1"/>
        <v>0</v>
      </c>
    </row>
    <row r="30" spans="1:5" x14ac:dyDescent="0.25">
      <c r="A30" s="18" t="str">
        <f>AMX!$B$14</f>
        <v>ALMOXARIFE</v>
      </c>
      <c r="B30" s="19"/>
      <c r="C30" s="20">
        <v>2</v>
      </c>
      <c r="D30" s="19">
        <f t="shared" si="7"/>
        <v>0</v>
      </c>
      <c r="E30" s="19">
        <f t="shared" si="1"/>
        <v>0</v>
      </c>
    </row>
    <row r="31" spans="1:5" x14ac:dyDescent="0.25">
      <c r="A31" s="18" t="str">
        <f>TECED!$B$14</f>
        <v>TECNICO EM EDIFICAÇÕES</v>
      </c>
      <c r="B31" s="19"/>
      <c r="C31" s="20">
        <v>2</v>
      </c>
      <c r="D31" s="19">
        <f t="shared" si="7"/>
        <v>0</v>
      </c>
      <c r="E31" s="19">
        <f t="shared" si="1"/>
        <v>0</v>
      </c>
    </row>
    <row r="32" spans="1:5" x14ac:dyDescent="0.25">
      <c r="A32" s="18" t="str">
        <f>V!$B$14</f>
        <v>VIDRACEIRO</v>
      </c>
      <c r="B32" s="19"/>
      <c r="C32" s="20">
        <v>1</v>
      </c>
      <c r="D32" s="19">
        <f t="shared" si="7"/>
        <v>0</v>
      </c>
      <c r="E32" s="19">
        <f t="shared" si="1"/>
        <v>0</v>
      </c>
    </row>
    <row r="33" spans="1:5" x14ac:dyDescent="0.25">
      <c r="A33" s="21" t="s">
        <v>186</v>
      </c>
      <c r="B33" s="21"/>
      <c r="C33" s="22">
        <f>SUM(C6:C32)</f>
        <v>89</v>
      </c>
      <c r="D33" s="23">
        <f>SUM(D6:D32)</f>
        <v>0</v>
      </c>
      <c r="E33" s="23">
        <f>SUM(E6:E32)</f>
        <v>0</v>
      </c>
    </row>
    <row r="34" spans="1:5" x14ac:dyDescent="0.25">
      <c r="A34" s="181"/>
      <c r="B34" s="181"/>
      <c r="C34" s="181"/>
      <c r="D34" s="181"/>
      <c r="E34" s="181"/>
    </row>
    <row r="35" spans="1:5" x14ac:dyDescent="0.25">
      <c r="A35" s="179" t="s">
        <v>179</v>
      </c>
      <c r="B35" s="179"/>
      <c r="C35" s="179"/>
      <c r="D35" s="179"/>
      <c r="E35" s="179"/>
    </row>
    <row r="36" spans="1:5" x14ac:dyDescent="0.25">
      <c r="A36" s="16" t="s">
        <v>111</v>
      </c>
      <c r="B36" s="17" t="s">
        <v>112</v>
      </c>
      <c r="C36" s="17" t="s">
        <v>113</v>
      </c>
      <c r="D36" s="17" t="s">
        <v>114</v>
      </c>
      <c r="E36" s="17" t="s">
        <v>187</v>
      </c>
    </row>
    <row r="37" spans="1:5" x14ac:dyDescent="0.25">
      <c r="A37" s="18" t="str">
        <f>AEc!$B$14</f>
        <v>AUXILIAR DE ELETRICISTA</v>
      </c>
      <c r="B37" s="19"/>
      <c r="C37" s="20">
        <f>AEc!$F$14</f>
        <v>2</v>
      </c>
      <c r="D37" s="19">
        <f>B37*C37</f>
        <v>0</v>
      </c>
      <c r="E37" s="19">
        <f>D37*6</f>
        <v>0</v>
      </c>
    </row>
    <row r="38" spans="1:5" x14ac:dyDescent="0.25">
      <c r="A38" s="18" t="str">
        <f>ABHc!$B$14</f>
        <v>AUXILIAR DE ENCANADOR</v>
      </c>
      <c r="B38" s="19"/>
      <c r="C38" s="20">
        <f>ABHc!$F$14</f>
        <v>2</v>
      </c>
      <c r="D38" s="19">
        <f t="shared" ref="D38:D43" si="8">B38*C38</f>
        <v>0</v>
      </c>
      <c r="E38" s="19">
        <f>D38*6</f>
        <v>0</v>
      </c>
    </row>
    <row r="39" spans="1:5" x14ac:dyDescent="0.25">
      <c r="A39" s="18" t="str">
        <f>APc!$B$14</f>
        <v>AUXILIAR DE PEDREIRO</v>
      </c>
      <c r="B39" s="19"/>
      <c r="C39" s="20">
        <f>APc!$F$14</f>
        <v>2</v>
      </c>
      <c r="D39" s="19">
        <f t="shared" si="8"/>
        <v>0</v>
      </c>
      <c r="E39" s="19">
        <f t="shared" ref="E39:E45" si="9">D39*6</f>
        <v>0</v>
      </c>
    </row>
    <row r="40" spans="1:5" x14ac:dyDescent="0.25">
      <c r="A40" s="18" t="str">
        <f>APTc!$B$14</f>
        <v>AUXILIAR DE PINTOR</v>
      </c>
      <c r="B40" s="19"/>
      <c r="C40" s="20">
        <f>APTc!$F$14</f>
        <v>2</v>
      </c>
      <c r="D40" s="19">
        <f t="shared" si="8"/>
        <v>0</v>
      </c>
      <c r="E40" s="19">
        <f t="shared" si="9"/>
        <v>0</v>
      </c>
    </row>
    <row r="41" spans="1:5" x14ac:dyDescent="0.25">
      <c r="A41" s="18" t="str">
        <f>Elc!$B$14</f>
        <v>ELETRICISTA</v>
      </c>
      <c r="B41" s="19"/>
      <c r="C41" s="20">
        <f>Elc!$F$14</f>
        <v>2</v>
      </c>
      <c r="D41" s="19">
        <f t="shared" si="8"/>
        <v>0</v>
      </c>
      <c r="E41" s="19">
        <f t="shared" si="9"/>
        <v>0</v>
      </c>
    </row>
    <row r="42" spans="1:5" x14ac:dyDescent="0.25">
      <c r="A42" s="18" t="s">
        <v>212</v>
      </c>
      <c r="B42" s="19"/>
      <c r="C42" s="20">
        <f>BHc!$F$14</f>
        <v>2</v>
      </c>
      <c r="D42" s="19">
        <f t="shared" si="8"/>
        <v>0</v>
      </c>
      <c r="E42" s="19">
        <f t="shared" si="9"/>
        <v>0</v>
      </c>
    </row>
    <row r="43" spans="1:5" x14ac:dyDescent="0.25">
      <c r="A43" s="18" t="str">
        <f>Pc!$B$14</f>
        <v>PEDREIRO</v>
      </c>
      <c r="B43" s="19"/>
      <c r="C43" s="20">
        <f>Pc!$F$14</f>
        <v>2</v>
      </c>
      <c r="D43" s="19">
        <f t="shared" si="8"/>
        <v>0</v>
      </c>
      <c r="E43" s="19">
        <f t="shared" si="9"/>
        <v>0</v>
      </c>
    </row>
    <row r="44" spans="1:5" s="2" customFormat="1" x14ac:dyDescent="0.2">
      <c r="A44" s="18" t="str">
        <f>PTc!$B$14</f>
        <v>PINTOR</v>
      </c>
      <c r="B44" s="19"/>
      <c r="C44" s="20">
        <f>PTc!$F$14</f>
        <v>2</v>
      </c>
      <c r="D44" s="19">
        <f>B44*C44</f>
        <v>0</v>
      </c>
      <c r="E44" s="19">
        <f t="shared" si="9"/>
        <v>0</v>
      </c>
    </row>
    <row r="45" spans="1:5" s="173" customFormat="1" ht="13.5" customHeight="1" x14ac:dyDescent="0.25">
      <c r="A45" s="169" t="s">
        <v>214</v>
      </c>
      <c r="B45" s="170"/>
      <c r="C45" s="171">
        <v>1</v>
      </c>
      <c r="D45" s="172">
        <f t="shared" ref="D45" si="10">B45*C45</f>
        <v>0</v>
      </c>
      <c r="E45" s="172">
        <f t="shared" si="9"/>
        <v>0</v>
      </c>
    </row>
    <row r="46" spans="1:5" ht="13.5" customHeight="1" x14ac:dyDescent="0.25">
      <c r="A46" s="21" t="s">
        <v>172</v>
      </c>
      <c r="B46" s="21"/>
      <c r="C46" s="22">
        <f>SUM(C37:C45)</f>
        <v>17</v>
      </c>
      <c r="D46" s="23">
        <f>SUM(D37:D44)</f>
        <v>0</v>
      </c>
      <c r="E46" s="23">
        <f>SUM(E37:E44)</f>
        <v>0</v>
      </c>
    </row>
    <row r="47" spans="1:5" x14ac:dyDescent="0.25">
      <c r="E47" s="24"/>
    </row>
    <row r="48" spans="1:5" x14ac:dyDescent="0.25">
      <c r="A48" s="178" t="s">
        <v>180</v>
      </c>
      <c r="B48" s="178"/>
      <c r="C48" s="178"/>
      <c r="D48" s="178"/>
      <c r="E48" s="178"/>
    </row>
    <row r="49" spans="1:5" x14ac:dyDescent="0.25">
      <c r="A49" s="16" t="s">
        <v>111</v>
      </c>
      <c r="B49" s="17" t="s">
        <v>112</v>
      </c>
      <c r="C49" s="17" t="s">
        <v>113</v>
      </c>
      <c r="D49" s="17" t="s">
        <v>114</v>
      </c>
      <c r="E49" s="17" t="s">
        <v>187</v>
      </c>
    </row>
    <row r="50" spans="1:5" x14ac:dyDescent="0.25">
      <c r="A50" s="18" t="str">
        <f>AEv!$B$14</f>
        <v>AUXILIAR DE ELETRICISTA</v>
      </c>
      <c r="B50" s="19"/>
      <c r="C50" s="20">
        <f>AEv!$F$14</f>
        <v>2</v>
      </c>
      <c r="D50" s="19">
        <f>B50*C50</f>
        <v>0</v>
      </c>
      <c r="E50" s="19">
        <f>D50*6</f>
        <v>0</v>
      </c>
    </row>
    <row r="51" spans="1:5" x14ac:dyDescent="0.25">
      <c r="A51" s="18" t="str">
        <f>ABHv!$B$14</f>
        <v>AUXILIAR DE ENCANADOR</v>
      </c>
      <c r="B51" s="19"/>
      <c r="C51" s="20">
        <f>ABHv!$F$14</f>
        <v>2</v>
      </c>
      <c r="D51" s="19">
        <f t="shared" ref="D51:D57" si="11">B51*C51</f>
        <v>0</v>
      </c>
      <c r="E51" s="19">
        <f t="shared" ref="E51:E58" si="12">D51*6</f>
        <v>0</v>
      </c>
    </row>
    <row r="52" spans="1:5" x14ac:dyDescent="0.25">
      <c r="A52" s="18" t="str">
        <f>APTv!$B$14</f>
        <v>AUXILIAR DE PINTOR</v>
      </c>
      <c r="B52" s="19"/>
      <c r="C52" s="20">
        <f>APTv!$F$14</f>
        <v>1</v>
      </c>
      <c r="D52" s="19">
        <f t="shared" si="11"/>
        <v>0</v>
      </c>
      <c r="E52" s="19">
        <f t="shared" si="12"/>
        <v>0</v>
      </c>
    </row>
    <row r="53" spans="1:5" x14ac:dyDescent="0.25">
      <c r="A53" s="18" t="str">
        <f>APv!$B$14</f>
        <v>AUXILIAR DE PEDREIRO</v>
      </c>
      <c r="B53" s="19"/>
      <c r="C53" s="20">
        <f>APv!$F$14</f>
        <v>1</v>
      </c>
      <c r="D53" s="19">
        <f t="shared" si="11"/>
        <v>0</v>
      </c>
      <c r="E53" s="19">
        <f t="shared" si="12"/>
        <v>0</v>
      </c>
    </row>
    <row r="54" spans="1:5" x14ac:dyDescent="0.25">
      <c r="A54" s="18" t="str">
        <f>Ev!$B$14</f>
        <v>ELETRICISTA</v>
      </c>
      <c r="B54" s="19"/>
      <c r="C54" s="20">
        <f>Ev!$F$14</f>
        <v>2</v>
      </c>
      <c r="D54" s="19">
        <f t="shared" ref="D54:D55" si="13">B54*C54</f>
        <v>0</v>
      </c>
      <c r="E54" s="19">
        <f t="shared" si="12"/>
        <v>0</v>
      </c>
    </row>
    <row r="55" spans="1:5" x14ac:dyDescent="0.25">
      <c r="A55" s="18" t="str">
        <f>BHv!$B$14</f>
        <v>ENCANADOR</v>
      </c>
      <c r="B55" s="19"/>
      <c r="C55" s="20">
        <f>BHv!$F$14</f>
        <v>2</v>
      </c>
      <c r="D55" s="19">
        <f t="shared" si="13"/>
        <v>0</v>
      </c>
      <c r="E55" s="19">
        <f t="shared" si="12"/>
        <v>0</v>
      </c>
    </row>
    <row r="56" spans="1:5" x14ac:dyDescent="0.25">
      <c r="A56" s="18" t="str">
        <f>Pv!$B$14</f>
        <v>PEDREIRO</v>
      </c>
      <c r="B56" s="19"/>
      <c r="C56" s="20">
        <f>Pv!$F$14</f>
        <v>1</v>
      </c>
      <c r="D56" s="19">
        <f t="shared" si="11"/>
        <v>0</v>
      </c>
      <c r="E56" s="19">
        <f t="shared" si="12"/>
        <v>0</v>
      </c>
    </row>
    <row r="57" spans="1:5" x14ac:dyDescent="0.25">
      <c r="A57" s="18" t="str">
        <f>PTv!$B$14</f>
        <v>PINTOR</v>
      </c>
      <c r="B57" s="19"/>
      <c r="C57" s="20">
        <f>PTv!$F$14</f>
        <v>1</v>
      </c>
      <c r="D57" s="19">
        <f t="shared" si="11"/>
        <v>0</v>
      </c>
      <c r="E57" s="19">
        <f t="shared" si="12"/>
        <v>0</v>
      </c>
    </row>
    <row r="58" spans="1:5" x14ac:dyDescent="0.25">
      <c r="A58" s="18" t="str">
        <f>TECEDv!$B$14</f>
        <v>TECNICO EM EDIFICAÇÕES</v>
      </c>
      <c r="B58" s="19"/>
      <c r="C58" s="20">
        <f>TECEDv!$F$14</f>
        <v>1</v>
      </c>
      <c r="D58" s="19">
        <f>B58*C58</f>
        <v>0</v>
      </c>
      <c r="E58" s="19">
        <f t="shared" si="12"/>
        <v>0</v>
      </c>
    </row>
    <row r="59" spans="1:5" x14ac:dyDescent="0.25">
      <c r="A59" s="21" t="s">
        <v>173</v>
      </c>
      <c r="B59" s="21"/>
      <c r="C59" s="22">
        <f>SUM(C50:C58)</f>
        <v>13</v>
      </c>
      <c r="D59" s="23">
        <f>SUM(D50:D58)</f>
        <v>0</v>
      </c>
      <c r="E59" s="23">
        <f>SUM(E50:E58)</f>
        <v>0</v>
      </c>
    </row>
    <row r="61" spans="1:5" ht="15" x14ac:dyDescent="0.25">
      <c r="A61" s="177" t="s">
        <v>178</v>
      </c>
      <c r="B61" s="177"/>
      <c r="C61" s="138" t="s">
        <v>113</v>
      </c>
      <c r="D61" s="138" t="s">
        <v>114</v>
      </c>
      <c r="E61" s="138" t="s">
        <v>187</v>
      </c>
    </row>
    <row r="62" spans="1:5" ht="15" x14ac:dyDescent="0.25">
      <c r="A62" s="177"/>
      <c r="B62" s="177"/>
      <c r="C62" s="139">
        <f>C33+C46+C59</f>
        <v>119</v>
      </c>
      <c r="D62" s="140">
        <f>D33+D46+D59</f>
        <v>0</v>
      </c>
      <c r="E62" s="140">
        <f>E33+E46+E59</f>
        <v>0</v>
      </c>
    </row>
  </sheetData>
  <mergeCells count="7">
    <mergeCell ref="A1:E1"/>
    <mergeCell ref="A2:E2"/>
    <mergeCell ref="A61:B62"/>
    <mergeCell ref="A48:E48"/>
    <mergeCell ref="A35:E35"/>
    <mergeCell ref="A4:E4"/>
    <mergeCell ref="A34:E34"/>
  </mergeCells>
  <printOptions horizontalCentered="1"/>
  <pageMargins left="0.51181102362204722" right="0.51181102362204722" top="0.78740157480314965" bottom="0.78740157480314965" header="0.31496062992125984" footer="0.31496062992125984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8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212</v>
      </c>
      <c r="C14" s="56" t="str">
        <f>F8</f>
        <v>Recife</v>
      </c>
      <c r="D14" s="56" t="s">
        <v>6</v>
      </c>
      <c r="E14" s="57" t="s">
        <v>7</v>
      </c>
      <c r="F14" s="56">
        <v>10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ENCANADOR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191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209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193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/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210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3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229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50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50" t="s">
        <v>3</v>
      </c>
      <c r="E13" s="147" t="s">
        <v>4</v>
      </c>
      <c r="F13" s="149" t="s">
        <v>5</v>
      </c>
    </row>
    <row r="14" spans="1:7" x14ac:dyDescent="0.25">
      <c r="A14" s="52">
        <v>1</v>
      </c>
      <c r="B14" s="55" t="s">
        <v>228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GESSEIRO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142" t="s">
        <v>39</v>
      </c>
      <c r="C49" s="143"/>
      <c r="D49" s="144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52"/>
      <c r="C52" s="152"/>
      <c r="D52" s="152"/>
      <c r="E52" s="11"/>
      <c r="F52" s="12"/>
    </row>
    <row r="53" spans="1:6" x14ac:dyDescent="0.25">
      <c r="A53" s="149" t="s">
        <v>80</v>
      </c>
      <c r="B53" s="234" t="s">
        <v>81</v>
      </c>
      <c r="C53" s="235"/>
      <c r="D53" s="235"/>
      <c r="E53" s="236"/>
      <c r="F53" s="150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153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153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153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49" t="s">
        <v>72</v>
      </c>
      <c r="B62" s="86" t="s">
        <v>86</v>
      </c>
      <c r="C62" s="87"/>
      <c r="D62" s="87"/>
      <c r="E62" s="141"/>
      <c r="F62" s="89">
        <f>F39</f>
        <v>0</v>
      </c>
    </row>
    <row r="63" spans="1:6" x14ac:dyDescent="0.25">
      <c r="A63" s="149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49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50">
        <v>3</v>
      </c>
      <c r="B67" s="145" t="s">
        <v>43</v>
      </c>
      <c r="C67" s="146"/>
      <c r="D67" s="146"/>
      <c r="E67" s="150" t="s">
        <v>32</v>
      </c>
      <c r="F67" s="150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145" t="s">
        <v>48</v>
      </c>
      <c r="B73" s="146"/>
      <c r="C73" s="146"/>
      <c r="D73" s="146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50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145" t="s">
        <v>41</v>
      </c>
      <c r="B99" s="146"/>
      <c r="C99" s="146"/>
      <c r="D99" s="146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48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48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48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51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5" sqref="A5:F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8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230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161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GESSEIRO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F21*1.2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195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209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193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topLeftCell="A3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9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232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50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50" t="s">
        <v>3</v>
      </c>
      <c r="E13" s="147" t="s">
        <v>4</v>
      </c>
      <c r="F13" s="149" t="s">
        <v>5</v>
      </c>
    </row>
    <row r="14" spans="1:7" x14ac:dyDescent="0.25">
      <c r="A14" s="52">
        <v>1</v>
      </c>
      <c r="B14" s="55" t="s">
        <v>231</v>
      </c>
      <c r="C14" s="56" t="str">
        <f>F8</f>
        <v>Recife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MARCENEIRO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142" t="s">
        <v>39</v>
      </c>
      <c r="C49" s="143"/>
      <c r="D49" s="144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52"/>
      <c r="C52" s="152"/>
      <c r="D52" s="152"/>
      <c r="E52" s="11"/>
      <c r="F52" s="12"/>
    </row>
    <row r="53" spans="1:6" x14ac:dyDescent="0.25">
      <c r="A53" s="149" t="s">
        <v>80</v>
      </c>
      <c r="B53" s="234" t="s">
        <v>81</v>
      </c>
      <c r="C53" s="235"/>
      <c r="D53" s="235"/>
      <c r="E53" s="236"/>
      <c r="F53" s="150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153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153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153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49" t="s">
        <v>72</v>
      </c>
      <c r="B62" s="86" t="s">
        <v>86</v>
      </c>
      <c r="C62" s="87"/>
      <c r="D62" s="87"/>
      <c r="E62" s="141"/>
      <c r="F62" s="89">
        <f>F39</f>
        <v>0</v>
      </c>
    </row>
    <row r="63" spans="1:6" x14ac:dyDescent="0.25">
      <c r="A63" s="149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49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50">
        <v>3</v>
      </c>
      <c r="B67" s="145" t="s">
        <v>43</v>
      </c>
      <c r="C67" s="146"/>
      <c r="D67" s="146"/>
      <c r="E67" s="150" t="s">
        <v>32</v>
      </c>
      <c r="F67" s="150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145" t="s">
        <v>48</v>
      </c>
      <c r="B73" s="146"/>
      <c r="C73" s="146"/>
      <c r="D73" s="146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50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145" t="s">
        <v>41</v>
      </c>
      <c r="B99" s="146"/>
      <c r="C99" s="146"/>
      <c r="D99" s="146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48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48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48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211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51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9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233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162</v>
      </c>
      <c r="C14" s="56" t="str">
        <f>F8</f>
        <v>Recife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MARCENEIRO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192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235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234</v>
      </c>
      <c r="C14" s="56" t="str">
        <f>F8</f>
        <v>Recife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PEDREIRO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/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209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6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163</v>
      </c>
      <c r="C14" s="56" t="str">
        <f>F8</f>
        <v>Recife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PEDREIRO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191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204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9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50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50" t="s">
        <v>3</v>
      </c>
      <c r="E13" s="147" t="s">
        <v>4</v>
      </c>
      <c r="F13" s="149" t="s">
        <v>5</v>
      </c>
    </row>
    <row r="14" spans="1:7" x14ac:dyDescent="0.25">
      <c r="A14" s="52">
        <v>1</v>
      </c>
      <c r="B14" s="55" t="s">
        <v>238</v>
      </c>
      <c r="C14" s="56" t="str">
        <f>F8</f>
        <v>Recife</v>
      </c>
      <c r="D14" s="56" t="s">
        <v>6</v>
      </c>
      <c r="E14" s="57" t="s">
        <v>7</v>
      </c>
      <c r="F14" s="56">
        <v>4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PINTOR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142" t="s">
        <v>39</v>
      </c>
      <c r="C49" s="143"/>
      <c r="D49" s="144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52"/>
      <c r="C52" s="152"/>
      <c r="D52" s="152"/>
      <c r="E52" s="11"/>
      <c r="F52" s="12"/>
    </row>
    <row r="53" spans="1:6" x14ac:dyDescent="0.25">
      <c r="A53" s="149" t="s">
        <v>80</v>
      </c>
      <c r="B53" s="234" t="s">
        <v>81</v>
      </c>
      <c r="C53" s="235"/>
      <c r="D53" s="235"/>
      <c r="E53" s="236"/>
      <c r="F53" s="150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153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153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192</v>
      </c>
      <c r="C57" s="153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49" t="s">
        <v>72</v>
      </c>
      <c r="B62" s="86" t="s">
        <v>86</v>
      </c>
      <c r="C62" s="87"/>
      <c r="D62" s="87"/>
      <c r="E62" s="141"/>
      <c r="F62" s="89">
        <f>F39</f>
        <v>0</v>
      </c>
    </row>
    <row r="63" spans="1:6" x14ac:dyDescent="0.25">
      <c r="A63" s="149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49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50">
        <v>3</v>
      </c>
      <c r="B67" s="145" t="s">
        <v>43</v>
      </c>
      <c r="C67" s="146"/>
      <c r="D67" s="146"/>
      <c r="E67" s="150" t="s">
        <v>32</v>
      </c>
      <c r="F67" s="150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145" t="s">
        <v>48</v>
      </c>
      <c r="B73" s="146"/>
      <c r="C73" s="146"/>
      <c r="D73" s="146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50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145" t="s">
        <v>41</v>
      </c>
      <c r="B99" s="146"/>
      <c r="C99" s="146"/>
      <c r="D99" s="146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48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48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48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51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6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239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164</v>
      </c>
      <c r="C14" s="56" t="str">
        <f>F8</f>
        <v>Recife</v>
      </c>
      <c r="D14" s="56" t="s">
        <v>6</v>
      </c>
      <c r="E14" s="57" t="s">
        <v>7</v>
      </c>
      <c r="F14" s="56">
        <v>4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PINTOR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191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3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240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50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50" t="s">
        <v>3</v>
      </c>
      <c r="E13" s="147" t="s">
        <v>4</v>
      </c>
      <c r="F13" s="149" t="s">
        <v>5</v>
      </c>
    </row>
    <row r="14" spans="1:7" x14ac:dyDescent="0.25">
      <c r="A14" s="52">
        <v>1</v>
      </c>
      <c r="B14" s="55" t="s">
        <v>213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SERRALHEIRO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181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142" t="s">
        <v>39</v>
      </c>
      <c r="C49" s="143"/>
      <c r="D49" s="144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52"/>
      <c r="C52" s="152"/>
      <c r="D52" s="152"/>
      <c r="E52" s="11"/>
      <c r="F52" s="12"/>
    </row>
    <row r="53" spans="1:6" x14ac:dyDescent="0.25">
      <c r="A53" s="149" t="s">
        <v>80</v>
      </c>
      <c r="B53" s="234" t="s">
        <v>81</v>
      </c>
      <c r="C53" s="235"/>
      <c r="D53" s="235"/>
      <c r="E53" s="236"/>
      <c r="F53" s="150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153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153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153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49" t="s">
        <v>72</v>
      </c>
      <c r="B62" s="86" t="s">
        <v>86</v>
      </c>
      <c r="C62" s="87"/>
      <c r="D62" s="87"/>
      <c r="E62" s="141"/>
      <c r="F62" s="89">
        <f>F39</f>
        <v>0</v>
      </c>
    </row>
    <row r="63" spans="1:6" x14ac:dyDescent="0.25">
      <c r="A63" s="149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49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50">
        <v>3</v>
      </c>
      <c r="B67" s="145" t="s">
        <v>43</v>
      </c>
      <c r="C67" s="146"/>
      <c r="D67" s="146"/>
      <c r="E67" s="150" t="s">
        <v>32</v>
      </c>
      <c r="F67" s="150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145" t="s">
        <v>48</v>
      </c>
      <c r="B73" s="146"/>
      <c r="C73" s="146"/>
      <c r="D73" s="146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50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145" t="s">
        <v>41</v>
      </c>
      <c r="B99" s="146"/>
      <c r="C99" s="146"/>
      <c r="D99" s="146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48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48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48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51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3" zoomScaleSheetLayoutView="90" workbookViewId="0">
      <selection activeCell="F20" sqref="F20"/>
    </sheetView>
  </sheetViews>
  <sheetFormatPr defaultRowHeight="13.5" x14ac:dyDescent="0.25"/>
  <cols>
    <col min="1" max="1" width="30.7109375" style="1" customWidth="1"/>
    <col min="2" max="2" width="18.140625" style="1" customWidth="1"/>
    <col min="3" max="3" width="24.140625" style="1" customWidth="1"/>
    <col min="4" max="5" width="10.7109375" style="1" customWidth="1"/>
    <col min="6" max="6" width="37.140625" style="1" customWidth="1"/>
    <col min="7" max="8" width="11.85546875" style="1" customWidth="1"/>
    <col min="9" max="9" width="21.42578125" style="1" customWidth="1"/>
    <col min="10" max="10" width="9.140625" style="1"/>
    <col min="11" max="18" width="15.85546875" style="1" customWidth="1"/>
    <col min="19" max="16384" width="9.140625" style="1"/>
  </cols>
  <sheetData>
    <row r="1" spans="1:9" x14ac:dyDescent="0.25">
      <c r="A1" s="174" t="s">
        <v>151</v>
      </c>
      <c r="B1" s="174"/>
      <c r="C1" s="174"/>
      <c r="D1" s="174"/>
      <c r="E1" s="174"/>
      <c r="F1" s="174"/>
      <c r="G1" s="175"/>
      <c r="H1" s="175"/>
      <c r="I1" s="175"/>
    </row>
    <row r="2" spans="1:9" ht="78" customHeight="1" x14ac:dyDescent="0.25">
      <c r="A2" s="176" t="s">
        <v>184</v>
      </c>
      <c r="B2" s="176"/>
      <c r="C2" s="176"/>
      <c r="D2" s="176"/>
      <c r="E2" s="176"/>
      <c r="F2" s="176"/>
      <c r="G2" s="176"/>
      <c r="H2" s="176"/>
      <c r="I2" s="176"/>
    </row>
    <row r="3" spans="1:9" x14ac:dyDescent="0.25">
      <c r="A3" s="186"/>
      <c r="B3" s="186"/>
      <c r="C3" s="186"/>
      <c r="D3" s="186"/>
      <c r="E3" s="186"/>
      <c r="F3" s="186"/>
      <c r="G3" s="186"/>
      <c r="H3" s="187"/>
      <c r="I3" s="187"/>
    </row>
    <row r="4" spans="1:9" x14ac:dyDescent="0.25">
      <c r="A4" s="193" t="s">
        <v>121</v>
      </c>
      <c r="B4" s="193"/>
      <c r="C4" s="193"/>
      <c r="D4" s="193"/>
      <c r="E4" s="193"/>
      <c r="F4" s="193"/>
      <c r="G4" s="193"/>
      <c r="H4" s="193"/>
      <c r="I4" s="193"/>
    </row>
    <row r="5" spans="1:9" x14ac:dyDescent="0.25">
      <c r="A5" s="29" t="s">
        <v>122</v>
      </c>
      <c r="B5" s="30" t="s">
        <v>32</v>
      </c>
      <c r="C5" s="30" t="s">
        <v>123</v>
      </c>
      <c r="D5" s="30" t="s">
        <v>124</v>
      </c>
      <c r="E5" s="30" t="s">
        <v>32</v>
      </c>
      <c r="F5" s="29" t="s">
        <v>125</v>
      </c>
      <c r="G5" s="194" t="s">
        <v>32</v>
      </c>
      <c r="H5" s="194"/>
      <c r="I5" s="30" t="s">
        <v>123</v>
      </c>
    </row>
    <row r="6" spans="1:9" ht="27" x14ac:dyDescent="0.25">
      <c r="A6" s="31" t="s">
        <v>126</v>
      </c>
      <c r="B6" s="32"/>
      <c r="C6" s="31" t="s">
        <v>127</v>
      </c>
      <c r="D6" s="31" t="s">
        <v>128</v>
      </c>
      <c r="E6" s="33"/>
      <c r="F6" s="34" t="s">
        <v>129</v>
      </c>
      <c r="G6" s="182"/>
      <c r="H6" s="182"/>
      <c r="I6" s="31" t="s">
        <v>127</v>
      </c>
    </row>
    <row r="7" spans="1:9" ht="27" x14ac:dyDescent="0.25">
      <c r="A7" s="31" t="s">
        <v>130</v>
      </c>
      <c r="B7" s="32"/>
      <c r="C7" s="31" t="s">
        <v>127</v>
      </c>
      <c r="D7" s="31" t="s">
        <v>131</v>
      </c>
      <c r="E7" s="33"/>
      <c r="F7" s="34" t="s">
        <v>132</v>
      </c>
      <c r="G7" s="182"/>
      <c r="H7" s="182"/>
      <c r="I7" s="31" t="s">
        <v>127</v>
      </c>
    </row>
    <row r="8" spans="1:9" ht="27" x14ac:dyDescent="0.25">
      <c r="A8" s="31" t="s">
        <v>133</v>
      </c>
      <c r="B8" s="35">
        <f>SUM(E6:E9)</f>
        <v>0</v>
      </c>
      <c r="C8" s="31" t="s">
        <v>134</v>
      </c>
      <c r="D8" s="31" t="s">
        <v>135</v>
      </c>
      <c r="E8" s="33"/>
      <c r="F8" s="34" t="s">
        <v>136</v>
      </c>
      <c r="G8" s="182"/>
      <c r="H8" s="182"/>
      <c r="I8" s="31" t="s">
        <v>127</v>
      </c>
    </row>
    <row r="9" spans="1:9" x14ac:dyDescent="0.25">
      <c r="A9" s="31" t="s">
        <v>137</v>
      </c>
      <c r="B9" s="35">
        <f>I11-1</f>
        <v>0</v>
      </c>
      <c r="C9" s="31" t="s">
        <v>127</v>
      </c>
      <c r="D9" s="36" t="s">
        <v>138</v>
      </c>
      <c r="E9" s="33"/>
      <c r="F9" s="34" t="s">
        <v>150</v>
      </c>
      <c r="G9" s="209"/>
      <c r="H9" s="209"/>
      <c r="I9" s="36"/>
    </row>
    <row r="10" spans="1:9" x14ac:dyDescent="0.25">
      <c r="A10" s="31" t="s">
        <v>139</v>
      </c>
      <c r="B10" s="35">
        <f>SUM(G6:G8)</f>
        <v>0</v>
      </c>
      <c r="C10" s="31" t="s">
        <v>127</v>
      </c>
      <c r="D10" s="36"/>
      <c r="E10" s="37"/>
      <c r="F10" s="31" t="s">
        <v>140</v>
      </c>
      <c r="G10" s="208"/>
      <c r="H10" s="208"/>
      <c r="I10" s="36"/>
    </row>
    <row r="11" spans="1:9" x14ac:dyDescent="0.25">
      <c r="A11" s="195" t="s">
        <v>141</v>
      </c>
      <c r="B11" s="197" t="s">
        <v>142</v>
      </c>
      <c r="C11" s="199" t="s">
        <v>143</v>
      </c>
      <c r="D11" s="199"/>
      <c r="E11" s="200" t="s">
        <v>144</v>
      </c>
      <c r="F11" s="202" t="s">
        <v>145</v>
      </c>
      <c r="G11" s="38" t="s">
        <v>146</v>
      </c>
      <c r="H11" s="204" t="s">
        <v>147</v>
      </c>
      <c r="I11" s="183">
        <f xml:space="preserve"> (1+G9)^(G10/252)</f>
        <v>1</v>
      </c>
    </row>
    <row r="12" spans="1:9" x14ac:dyDescent="0.25">
      <c r="A12" s="196"/>
      <c r="B12" s="198"/>
      <c r="C12" s="185" t="s">
        <v>148</v>
      </c>
      <c r="D12" s="185"/>
      <c r="E12" s="201"/>
      <c r="F12" s="203"/>
      <c r="G12" s="39">
        <v>100</v>
      </c>
      <c r="H12" s="205"/>
      <c r="I12" s="184"/>
    </row>
    <row r="13" spans="1:9" x14ac:dyDescent="0.25">
      <c r="A13" s="40" t="s">
        <v>149</v>
      </c>
      <c r="B13" s="41">
        <f>(((1+B6+B10)*I11*(1+B7))/(1-B8))-1</f>
        <v>0</v>
      </c>
      <c r="C13" s="206"/>
      <c r="D13" s="206"/>
      <c r="E13" s="206"/>
      <c r="F13" s="206"/>
      <c r="G13" s="206"/>
      <c r="H13" s="206"/>
      <c r="I13" s="207"/>
    </row>
    <row r="15" spans="1:9" x14ac:dyDescent="0.25">
      <c r="H15" s="42">
        <f>0.48%-G7</f>
        <v>4.7999999999999996E-3</v>
      </c>
    </row>
    <row r="16" spans="1:9" x14ac:dyDescent="0.25">
      <c r="A16" s="4">
        <v>6</v>
      </c>
      <c r="B16" s="188" t="s">
        <v>53</v>
      </c>
      <c r="C16" s="188"/>
      <c r="D16" s="188"/>
      <c r="E16" s="4" t="s">
        <v>32</v>
      </c>
    </row>
    <row r="17" spans="1:5" x14ac:dyDescent="0.25">
      <c r="A17" s="3" t="s">
        <v>14</v>
      </c>
      <c r="B17" s="43" t="s">
        <v>103</v>
      </c>
      <c r="C17" s="15"/>
      <c r="D17" s="15"/>
      <c r="E17" s="14"/>
    </row>
    <row r="18" spans="1:5" x14ac:dyDescent="0.25">
      <c r="A18" s="3" t="s">
        <v>16</v>
      </c>
      <c r="B18" s="43" t="s">
        <v>54</v>
      </c>
      <c r="C18" s="15"/>
      <c r="D18" s="15"/>
      <c r="E18" s="14"/>
    </row>
    <row r="19" spans="1:5" x14ac:dyDescent="0.25">
      <c r="A19" s="3" t="s">
        <v>18</v>
      </c>
      <c r="B19" s="43" t="s">
        <v>55</v>
      </c>
      <c r="C19" s="15"/>
      <c r="D19" s="15"/>
      <c r="E19" s="14"/>
    </row>
    <row r="20" spans="1:5" x14ac:dyDescent="0.25">
      <c r="A20" s="15"/>
      <c r="B20" s="15" t="s">
        <v>99</v>
      </c>
      <c r="C20" s="189"/>
      <c r="D20" s="190"/>
      <c r="E20" s="14"/>
    </row>
    <row r="21" spans="1:5" x14ac:dyDescent="0.25">
      <c r="A21" s="15"/>
      <c r="B21" s="15" t="s">
        <v>100</v>
      </c>
      <c r="C21" s="15"/>
      <c r="D21" s="15"/>
      <c r="E21" s="14"/>
    </row>
    <row r="22" spans="1:5" x14ac:dyDescent="0.25">
      <c r="A22" s="15"/>
      <c r="B22" s="15" t="s">
        <v>102</v>
      </c>
      <c r="C22" s="191"/>
      <c r="D22" s="192"/>
      <c r="E22" s="14"/>
    </row>
  </sheetData>
  <mergeCells count="23">
    <mergeCell ref="B16:D16"/>
    <mergeCell ref="C20:D20"/>
    <mergeCell ref="C22:D22"/>
    <mergeCell ref="A4:I4"/>
    <mergeCell ref="G5:H5"/>
    <mergeCell ref="A11:A12"/>
    <mergeCell ref="B11:B12"/>
    <mergeCell ref="C11:D11"/>
    <mergeCell ref="E11:E12"/>
    <mergeCell ref="F11:F12"/>
    <mergeCell ref="G6:H6"/>
    <mergeCell ref="H11:H12"/>
    <mergeCell ref="C13:I13"/>
    <mergeCell ref="G10:H10"/>
    <mergeCell ref="G9:H9"/>
    <mergeCell ref="G8:H8"/>
    <mergeCell ref="G7:H7"/>
    <mergeCell ref="I11:I12"/>
    <mergeCell ref="C12:D12"/>
    <mergeCell ref="A1:I1"/>
    <mergeCell ref="A2:I2"/>
    <mergeCell ref="A3:G3"/>
    <mergeCell ref="H3:I3"/>
  </mergeCells>
  <printOptions horizontalCentered="1"/>
  <pageMargins left="0.51181102362204722" right="0.51181102362204722" top="0.78740157480314965" bottom="0.78740157480314965" header="0.31496062992125984" footer="0.31496062992125984"/>
  <pageSetup scale="7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6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241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165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SERRALHEIRO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topLeftCell="A4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6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242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50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50" t="s">
        <v>3</v>
      </c>
      <c r="E13" s="147" t="s">
        <v>4</v>
      </c>
      <c r="F13" s="149" t="s">
        <v>5</v>
      </c>
    </row>
    <row r="14" spans="1:7" x14ac:dyDescent="0.25">
      <c r="A14" s="52">
        <v>1</v>
      </c>
      <c r="B14" s="154" t="s">
        <v>182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APLICADOR DE MANTA ASFALTICA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142" t="s">
        <v>39</v>
      </c>
      <c r="C49" s="143"/>
      <c r="D49" s="144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52"/>
      <c r="C52" s="152"/>
      <c r="D52" s="152"/>
      <c r="E52" s="11"/>
      <c r="F52" s="12"/>
    </row>
    <row r="53" spans="1:6" x14ac:dyDescent="0.25">
      <c r="A53" s="149" t="s">
        <v>80</v>
      </c>
      <c r="B53" s="234" t="s">
        <v>81</v>
      </c>
      <c r="C53" s="235"/>
      <c r="D53" s="235"/>
      <c r="E53" s="236"/>
      <c r="F53" s="150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153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153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153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49" t="s">
        <v>72</v>
      </c>
      <c r="B62" s="86" t="s">
        <v>86</v>
      </c>
      <c r="C62" s="87"/>
      <c r="D62" s="87"/>
      <c r="E62" s="141"/>
      <c r="F62" s="89">
        <f>F39</f>
        <v>0</v>
      </c>
    </row>
    <row r="63" spans="1:6" x14ac:dyDescent="0.25">
      <c r="A63" s="149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49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50">
        <v>3</v>
      </c>
      <c r="B67" s="145" t="s">
        <v>43</v>
      </c>
      <c r="C67" s="146"/>
      <c r="D67" s="146"/>
      <c r="E67" s="150" t="s">
        <v>32</v>
      </c>
      <c r="F67" s="150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145" t="s">
        <v>48</v>
      </c>
      <c r="B73" s="146"/>
      <c r="C73" s="146"/>
      <c r="D73" s="146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50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145" t="s">
        <v>41</v>
      </c>
      <c r="B99" s="146"/>
      <c r="C99" s="146"/>
      <c r="D99" s="146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48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48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48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51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3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243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155" t="s">
        <v>166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ENCARREGADO DE ELETRICIDADE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F21*1.3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5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245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38.25" x14ac:dyDescent="0.25">
      <c r="A14" s="52">
        <v>1</v>
      </c>
      <c r="B14" s="55" t="s">
        <v>244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ht="26.25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ENCARREGADO DE HIDRÁULICA, CIVIL E HIDROSSANITÁRIO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F21*1.3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183</v>
      </c>
      <c r="C14" s="56" t="str">
        <f>F8</f>
        <v>Recife</v>
      </c>
      <c r="D14" s="56" t="s">
        <v>6</v>
      </c>
      <c r="E14" s="57" t="s">
        <v>7</v>
      </c>
      <c r="F14" s="56">
        <v>3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ENCARREGADO GERAL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F21*1.3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195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8" customHeight="1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167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ENGENHEIRO CIVIL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208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204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248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168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ENGENHEIRO 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7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249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169</v>
      </c>
      <c r="C14" s="56" t="str">
        <f>F8</f>
        <v>Recife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ALMOXARIFE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G15" sqref="G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1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250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170</v>
      </c>
      <c r="C14" s="56" t="str">
        <f>F8</f>
        <v>Recife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TECNICO EM EDIFICAÇÕES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F21*1.2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208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251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171</v>
      </c>
      <c r="C14" s="56" t="str">
        <f>F8</f>
        <v>Recife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VIDRACEIRO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208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209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219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218</v>
      </c>
      <c r="C14" s="56" t="str">
        <f>F8</f>
        <v>Recife</v>
      </c>
      <c r="D14" s="56" t="s">
        <v>6</v>
      </c>
      <c r="E14" s="57" t="s">
        <v>7</v>
      </c>
      <c r="F14" s="56">
        <v>4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CARPINTEIRO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194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/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195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192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5.75" customHeight="1" x14ac:dyDescent="0.3">
      <c r="A94" s="63">
        <v>5</v>
      </c>
      <c r="B94" s="286" t="s">
        <v>26</v>
      </c>
      <c r="C94" s="287"/>
      <c r="D94" s="287"/>
      <c r="E94" s="288"/>
      <c r="F94" s="63" t="s">
        <v>13</v>
      </c>
      <c r="I94" s="119"/>
      <c r="J94" s="119"/>
    </row>
    <row r="95" spans="1:10" ht="14.25" x14ac:dyDescent="0.3">
      <c r="A95" s="56" t="s">
        <v>14</v>
      </c>
      <c r="B95" s="228" t="s">
        <v>27</v>
      </c>
      <c r="C95" s="229"/>
      <c r="D95" s="229"/>
      <c r="E95" s="230"/>
      <c r="F95" s="65"/>
      <c r="I95" s="119"/>
      <c r="J95" s="119"/>
    </row>
    <row r="96" spans="1:10" ht="14.25" x14ac:dyDescent="0.3">
      <c r="A96" s="56" t="s">
        <v>16</v>
      </c>
      <c r="B96" s="228" t="s">
        <v>28</v>
      </c>
      <c r="C96" s="229"/>
      <c r="D96" s="229"/>
      <c r="E96" s="230"/>
      <c r="F96" s="65"/>
      <c r="I96" s="120"/>
      <c r="J96" s="119"/>
    </row>
    <row r="97" spans="1:10" ht="14.25" x14ac:dyDescent="0.3">
      <c r="A97" s="56" t="s">
        <v>18</v>
      </c>
      <c r="B97" s="228" t="s">
        <v>29</v>
      </c>
      <c r="C97" s="229"/>
      <c r="D97" s="229"/>
      <c r="E97" s="230"/>
      <c r="F97" s="65"/>
      <c r="I97" s="120"/>
      <c r="J97" s="119"/>
    </row>
    <row r="98" spans="1:10" ht="14.25" x14ac:dyDescent="0.3">
      <c r="A98" s="56" t="s">
        <v>19</v>
      </c>
      <c r="B98" s="228" t="s">
        <v>98</v>
      </c>
      <c r="C98" s="229"/>
      <c r="D98" s="229"/>
      <c r="E98" s="230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223"/>
      <c r="E99" s="224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3">
    <mergeCell ref="D99:E99"/>
    <mergeCell ref="D54:E54"/>
    <mergeCell ref="D55:E55"/>
    <mergeCell ref="D56:E56"/>
    <mergeCell ref="B29:E29"/>
    <mergeCell ref="B30:E30"/>
    <mergeCell ref="B31:E31"/>
    <mergeCell ref="B32:E32"/>
    <mergeCell ref="B33:E33"/>
    <mergeCell ref="A34:E34"/>
    <mergeCell ref="B42:D42"/>
    <mergeCell ref="B45:D45"/>
    <mergeCell ref="A92:E92"/>
    <mergeCell ref="A93:F93"/>
    <mergeCell ref="B94:E94"/>
    <mergeCell ref="B95:E95"/>
    <mergeCell ref="B10:E10"/>
    <mergeCell ref="A51:D51"/>
    <mergeCell ref="A35:F35"/>
    <mergeCell ref="B36:E36"/>
    <mergeCell ref="B41:D41"/>
    <mergeCell ref="B48:D48"/>
    <mergeCell ref="B50:D50"/>
    <mergeCell ref="B37:D37"/>
    <mergeCell ref="B38:D38"/>
    <mergeCell ref="A39:D39"/>
    <mergeCell ref="B43:D43"/>
    <mergeCell ref="B44:D44"/>
    <mergeCell ref="A4:F4"/>
    <mergeCell ref="A5:F5"/>
    <mergeCell ref="B28:E28"/>
    <mergeCell ref="A16:F16"/>
    <mergeCell ref="B19:E19"/>
    <mergeCell ref="B20:E20"/>
    <mergeCell ref="B21:E21"/>
    <mergeCell ref="B22:E22"/>
    <mergeCell ref="B23:E23"/>
    <mergeCell ref="A24:F24"/>
    <mergeCell ref="A25:F25"/>
    <mergeCell ref="B26:E26"/>
    <mergeCell ref="B27:E27"/>
    <mergeCell ref="B7:E7"/>
    <mergeCell ref="B8:E8"/>
    <mergeCell ref="B9:E9"/>
    <mergeCell ref="B117:E117"/>
    <mergeCell ref="A118:E118"/>
    <mergeCell ref="B119:E119"/>
    <mergeCell ref="A120:E120"/>
    <mergeCell ref="A100:F100"/>
    <mergeCell ref="A101:F101"/>
    <mergeCell ref="A111:F111"/>
    <mergeCell ref="A112:E112"/>
    <mergeCell ref="B113:E113"/>
    <mergeCell ref="B114:E114"/>
    <mergeCell ref="B116:E116"/>
    <mergeCell ref="B115:E115"/>
    <mergeCell ref="A109:D109"/>
    <mergeCell ref="B89:E89"/>
    <mergeCell ref="B85:D85"/>
    <mergeCell ref="B96:E96"/>
    <mergeCell ref="B97:E97"/>
    <mergeCell ref="B98:E98"/>
    <mergeCell ref="B90:E90"/>
    <mergeCell ref="B91:E91"/>
    <mergeCell ref="B78:D78"/>
    <mergeCell ref="B79:D79"/>
    <mergeCell ref="A88:F88"/>
    <mergeCell ref="B69:D69"/>
    <mergeCell ref="B72:D72"/>
    <mergeCell ref="A74:F74"/>
    <mergeCell ref="B75:D75"/>
    <mergeCell ref="B70:D70"/>
    <mergeCell ref="B71:D71"/>
    <mergeCell ref="B80:D80"/>
    <mergeCell ref="B81:D81"/>
    <mergeCell ref="A82:D82"/>
    <mergeCell ref="B84:D84"/>
    <mergeCell ref="D57:E57"/>
    <mergeCell ref="C106:D106"/>
    <mergeCell ref="C108:D108"/>
    <mergeCell ref="A1:G1"/>
    <mergeCell ref="A2:G2"/>
    <mergeCell ref="B102:D102"/>
    <mergeCell ref="B46:D46"/>
    <mergeCell ref="A58:E58"/>
    <mergeCell ref="A60:F60"/>
    <mergeCell ref="B68:D68"/>
    <mergeCell ref="A66:F66"/>
    <mergeCell ref="B61:E61"/>
    <mergeCell ref="B53:E53"/>
    <mergeCell ref="B47:D47"/>
    <mergeCell ref="B76:D76"/>
    <mergeCell ref="B77:D77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9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221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220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F27*30%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192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9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225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ENCANADOR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204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B15" sqref="B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8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235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234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PEDREIRO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211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topLeftCell="A2" zoomScaleNormal="100" zoomScaleSheetLayoutView="90" workbookViewId="0">
      <selection activeCell="B15" sqref="B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7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238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PINTOR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222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155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5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252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ENACANADOR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A5" sqref="A5:F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9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163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PEDREIRO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208</v>
      </c>
      <c r="B66" s="226"/>
      <c r="C66" s="226"/>
      <c r="D66" s="226"/>
      <c r="E66" s="226"/>
      <c r="F66" s="227"/>
    </row>
    <row r="67" spans="1:6" ht="24.7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192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showGridLines="0" zoomScaleNormal="100" zoomScaleSheetLayoutView="90" workbookViewId="0">
      <selection activeCell="A5" sqref="A5:F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ht="23.25" customHeight="1" x14ac:dyDescent="0.25">
      <c r="A1" s="289" t="str">
        <f>BDI!A1</f>
        <v>UNIVERSIDADE FEDERAL DE PERNAMBUCO</v>
      </c>
      <c r="B1" s="289"/>
      <c r="C1" s="289"/>
      <c r="D1" s="289"/>
      <c r="E1" s="289"/>
      <c r="F1" s="289"/>
      <c r="G1" s="289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3" spans="1:7" ht="39.950000000000003" customHeight="1" x14ac:dyDescent="0.25"/>
    <row r="4" spans="1:7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239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ht="15" customHeight="1" x14ac:dyDescent="0.25">
      <c r="A9" s="47" t="s">
        <v>18</v>
      </c>
      <c r="B9" s="262" t="s">
        <v>63</v>
      </c>
      <c r="C9" s="263"/>
      <c r="D9" s="263"/>
      <c r="E9" s="264"/>
      <c r="F9" s="132"/>
    </row>
    <row r="10" spans="1:7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ht="15" customHeight="1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32" t="s">
        <v>3</v>
      </c>
      <c r="E13" s="83" t="s">
        <v>4</v>
      </c>
      <c r="F13" s="117" t="s">
        <v>5</v>
      </c>
    </row>
    <row r="14" spans="1:7" x14ac:dyDescent="0.25">
      <c r="A14" s="52">
        <v>1</v>
      </c>
      <c r="B14" s="55" t="s">
        <v>164</v>
      </c>
      <c r="C14" s="56" t="str">
        <f>F8</f>
        <v>Caruaru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PINTOR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14.25" thickBot="1" x14ac:dyDescent="0.3">
      <c r="A25" s="257" t="s">
        <v>201</v>
      </c>
      <c r="B25" s="258"/>
      <c r="C25" s="258"/>
      <c r="D25" s="258"/>
      <c r="E25" s="258"/>
      <c r="F25" s="259"/>
    </row>
    <row r="26" spans="1:6" ht="30.75" customHeight="1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14.25" thickBot="1" x14ac:dyDescent="0.3">
      <c r="A35" s="268" t="s">
        <v>206</v>
      </c>
      <c r="B35" s="269"/>
      <c r="C35" s="269"/>
      <c r="D35" s="269"/>
      <c r="E35" s="269"/>
      <c r="F35" s="270"/>
    </row>
    <row r="36" spans="1:6" ht="38.25" customHeight="1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ht="15" customHeight="1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79"/>
      <c r="C52" s="79"/>
      <c r="D52" s="79"/>
      <c r="E52" s="11"/>
      <c r="F52" s="12"/>
    </row>
    <row r="53" spans="1:6" x14ac:dyDescent="0.25">
      <c r="A53" s="117" t="s">
        <v>80</v>
      </c>
      <c r="B53" s="234" t="s">
        <v>81</v>
      </c>
      <c r="C53" s="235"/>
      <c r="D53" s="235"/>
      <c r="E53" s="236"/>
      <c r="F53" s="13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4.25" thickBot="1" x14ac:dyDescent="0.3">
      <c r="A59" s="85"/>
      <c r="B59" s="85"/>
      <c r="C59" s="85"/>
      <c r="D59" s="85"/>
      <c r="E59" s="85"/>
      <c r="F59" s="85"/>
    </row>
    <row r="60" spans="1:6" ht="17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20.2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ht="15" customHeight="1" x14ac:dyDescent="0.25">
      <c r="A62" s="117" t="s">
        <v>72</v>
      </c>
      <c r="B62" s="86" t="s">
        <v>86</v>
      </c>
      <c r="C62" s="87"/>
      <c r="D62" s="87"/>
      <c r="E62" s="125"/>
      <c r="F62" s="89">
        <f>F39</f>
        <v>0</v>
      </c>
    </row>
    <row r="63" spans="1:6" x14ac:dyDescent="0.25">
      <c r="A63" s="117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17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4.25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1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37.5" customHeight="1" x14ac:dyDescent="0.25">
      <c r="A67" s="132">
        <v>3</v>
      </c>
      <c r="B67" s="97" t="s">
        <v>43</v>
      </c>
      <c r="C67" s="98"/>
      <c r="D67" s="98"/>
      <c r="E67" s="132" t="s">
        <v>32</v>
      </c>
      <c r="F67" s="132" t="s">
        <v>13</v>
      </c>
    </row>
    <row r="68" spans="1:6" ht="24.75" customHeight="1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27" customHeight="1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14.25" thickBot="1" x14ac:dyDescent="0.3">
      <c r="A74" s="225" t="s">
        <v>197</v>
      </c>
      <c r="B74" s="226"/>
      <c r="C74" s="226"/>
      <c r="D74" s="226"/>
      <c r="E74" s="226"/>
      <c r="F74" s="227"/>
    </row>
    <row r="75" spans="1:6" ht="31.5" customHeight="1" x14ac:dyDescent="0.25">
      <c r="A75" s="103" t="s">
        <v>31</v>
      </c>
      <c r="B75" s="238" t="s">
        <v>92</v>
      </c>
      <c r="C75" s="234"/>
      <c r="D75" s="239"/>
      <c r="E75" s="132" t="s">
        <v>32</v>
      </c>
      <c r="F75" s="104" t="s">
        <v>13</v>
      </c>
    </row>
    <row r="76" spans="1:6" ht="18" customHeight="1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ht="27" customHeight="1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</row>
    <row r="83" spans="1:10" ht="14.25" thickBot="1" x14ac:dyDescent="0.3">
      <c r="H83" s="108"/>
    </row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4.25" thickBot="1" x14ac:dyDescent="0.3">
      <c r="A87" s="116"/>
      <c r="B87" s="116"/>
      <c r="C87" s="116"/>
      <c r="D87" s="116"/>
      <c r="E87" s="116"/>
      <c r="F87" s="116"/>
    </row>
    <row r="88" spans="1:10" ht="19.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20.2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ht="15" customHeight="1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14.25" thickBot="1" x14ac:dyDescent="0.3">
      <c r="A93" s="283" t="s">
        <v>198</v>
      </c>
      <c r="B93" s="284"/>
      <c r="C93" s="284"/>
      <c r="D93" s="284"/>
      <c r="E93" s="284"/>
      <c r="F93" s="285"/>
    </row>
    <row r="94" spans="1:10" ht="29.25" customHeight="1" x14ac:dyDescent="0.25">
      <c r="A94" s="63">
        <v>5</v>
      </c>
      <c r="B94" s="218" t="s">
        <v>26</v>
      </c>
      <c r="C94" s="218"/>
      <c r="D94" s="218"/>
      <c r="E94" s="63"/>
      <c r="F94" s="63" t="s">
        <v>13</v>
      </c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19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15" thickBot="1" x14ac:dyDescent="0.35">
      <c r="A101" s="225" t="s">
        <v>205</v>
      </c>
      <c r="B101" s="226"/>
      <c r="C101" s="226"/>
      <c r="D101" s="226"/>
      <c r="E101" s="226"/>
      <c r="F101" s="227"/>
      <c r="I101" s="120"/>
      <c r="J101" s="119"/>
    </row>
    <row r="102" spans="1:10" ht="30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9.5" customHeight="1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ht="14.25" x14ac:dyDescent="0.3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  <c r="I104" s="119"/>
      <c r="J104" s="119"/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ht="13.5" customHeight="1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  <c r="H110" s="128"/>
    </row>
    <row r="111" spans="1:10" ht="16.5" customHeight="1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7:E7"/>
    <mergeCell ref="A1:G1"/>
    <mergeCell ref="A2:G2"/>
    <mergeCell ref="A4:F4"/>
    <mergeCell ref="A5:F5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A120:E120"/>
    <mergeCell ref="B114:E114"/>
    <mergeCell ref="B115:E115"/>
    <mergeCell ref="B116:E116"/>
    <mergeCell ref="B117:E117"/>
    <mergeCell ref="A118:E118"/>
    <mergeCell ref="B119:E119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2"/>
  <sheetViews>
    <sheetView workbookViewId="0">
      <selection activeCell="F126" sqref="F12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1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215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177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162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162" t="s">
        <v>3</v>
      </c>
      <c r="E13" s="167" t="s">
        <v>4</v>
      </c>
      <c r="F13" s="164" t="s">
        <v>5</v>
      </c>
    </row>
    <row r="14" spans="1:7" x14ac:dyDescent="0.25">
      <c r="A14" s="52">
        <v>1</v>
      </c>
      <c r="B14" s="55" t="s">
        <v>216</v>
      </c>
      <c r="C14" s="56" t="str">
        <f>F8</f>
        <v>Caruaru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TECNICO EM ELETROTÉCNICA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F21*1.2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157" t="s">
        <v>39</v>
      </c>
      <c r="C49" s="158"/>
      <c r="D49" s="159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60"/>
      <c r="C52" s="160"/>
      <c r="D52" s="160"/>
      <c r="E52" s="11"/>
      <c r="F52" s="12"/>
    </row>
    <row r="53" spans="1:6" x14ac:dyDescent="0.25">
      <c r="A53" s="164" t="s">
        <v>80</v>
      </c>
      <c r="B53" s="234" t="s">
        <v>81</v>
      </c>
      <c r="C53" s="235"/>
      <c r="D53" s="235"/>
      <c r="E53" s="236"/>
      <c r="F53" s="162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156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156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156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164" t="s">
        <v>72</v>
      </c>
      <c r="B62" s="86" t="s">
        <v>86</v>
      </c>
      <c r="C62" s="87"/>
      <c r="D62" s="87"/>
      <c r="E62" s="168"/>
      <c r="F62" s="89">
        <f>F39</f>
        <v>0</v>
      </c>
    </row>
    <row r="63" spans="1:6" x14ac:dyDescent="0.25">
      <c r="A63" s="16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16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208</v>
      </c>
      <c r="B66" s="226"/>
      <c r="C66" s="226"/>
      <c r="D66" s="226"/>
      <c r="E66" s="226"/>
      <c r="F66" s="227"/>
    </row>
    <row r="67" spans="1:6" ht="24.75" customHeight="1" x14ac:dyDescent="0.25">
      <c r="A67" s="162">
        <v>3</v>
      </c>
      <c r="B67" s="165" t="s">
        <v>43</v>
      </c>
      <c r="C67" s="166"/>
      <c r="D67" s="166"/>
      <c r="E67" s="162" t="s">
        <v>32</v>
      </c>
      <c r="F67" s="162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165" t="s">
        <v>48</v>
      </c>
      <c r="B73" s="166"/>
      <c r="C73" s="166"/>
      <c r="D73" s="166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162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165" t="s">
        <v>41</v>
      </c>
      <c r="B99" s="166"/>
      <c r="C99" s="166"/>
      <c r="D99" s="166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61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61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61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63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119:E119"/>
    <mergeCell ref="A120:E120"/>
    <mergeCell ref="B113:E113"/>
    <mergeCell ref="B114:E114"/>
    <mergeCell ref="B115:E115"/>
    <mergeCell ref="B116:E116"/>
    <mergeCell ref="B117:E117"/>
    <mergeCell ref="A118:E118"/>
    <mergeCell ref="A112:E112"/>
    <mergeCell ref="B95:D95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B94:D94"/>
    <mergeCell ref="B80:D80"/>
    <mergeCell ref="B81:D81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79:D79"/>
    <mergeCell ref="A66:F66"/>
    <mergeCell ref="B68:D68"/>
    <mergeCell ref="B69:D69"/>
    <mergeCell ref="B70:D70"/>
    <mergeCell ref="B71:D71"/>
    <mergeCell ref="B72:D72"/>
    <mergeCell ref="A74:F74"/>
    <mergeCell ref="B75:D75"/>
    <mergeCell ref="B76:D76"/>
    <mergeCell ref="B77:D77"/>
    <mergeCell ref="B78:D78"/>
    <mergeCell ref="B61:E61"/>
    <mergeCell ref="B47:D47"/>
    <mergeCell ref="B48:D48"/>
    <mergeCell ref="B50:D50"/>
    <mergeCell ref="A51:D51"/>
    <mergeCell ref="B53:E53"/>
    <mergeCell ref="D54:E54"/>
    <mergeCell ref="D55:E55"/>
    <mergeCell ref="D56:E56"/>
    <mergeCell ref="D57:E57"/>
    <mergeCell ref="A58:E58"/>
    <mergeCell ref="A60:F60"/>
    <mergeCell ref="B46:D46"/>
    <mergeCell ref="A34:E34"/>
    <mergeCell ref="A35:F35"/>
    <mergeCell ref="B36:E36"/>
    <mergeCell ref="B37:D37"/>
    <mergeCell ref="B38:D38"/>
    <mergeCell ref="A39:D39"/>
    <mergeCell ref="B41:D41"/>
    <mergeCell ref="B42:D42"/>
    <mergeCell ref="B43:D43"/>
    <mergeCell ref="B44:D44"/>
    <mergeCell ref="B45:D45"/>
    <mergeCell ref="B33:E33"/>
    <mergeCell ref="B22:E22"/>
    <mergeCell ref="B23:E23"/>
    <mergeCell ref="A24:F24"/>
    <mergeCell ref="A25:F25"/>
    <mergeCell ref="B26:E26"/>
    <mergeCell ref="B27:E27"/>
    <mergeCell ref="B28:E28"/>
    <mergeCell ref="B29:E29"/>
    <mergeCell ref="B30:E30"/>
    <mergeCell ref="B31:E31"/>
    <mergeCell ref="B32:E32"/>
    <mergeCell ref="B21:E21"/>
    <mergeCell ref="A1:G1"/>
    <mergeCell ref="A2:G2"/>
    <mergeCell ref="A4:F4"/>
    <mergeCell ref="A5:F5"/>
    <mergeCell ref="B7:E7"/>
    <mergeCell ref="B8:E8"/>
    <mergeCell ref="B9:E9"/>
    <mergeCell ref="B10:E10"/>
    <mergeCell ref="A16:F16"/>
    <mergeCell ref="B19:E19"/>
    <mergeCell ref="B20:E20"/>
  </mergeCell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topLeftCell="A2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.7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221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174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220</v>
      </c>
      <c r="C14" s="56" t="str">
        <f>F8</f>
        <v>Vitoria de Santo Antão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194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F27*30%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193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topLeftCell="A3" zoomScaleNormal="100" zoomScaleSheetLayoutView="90" workbookViewId="0">
      <selection activeCell="F23" sqref="A23:F2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5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217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154</v>
      </c>
      <c r="C14" s="56" t="str">
        <f>F8</f>
        <v>Recife</v>
      </c>
      <c r="D14" s="56" t="s">
        <v>6</v>
      </c>
      <c r="E14" s="57" t="s">
        <v>7</v>
      </c>
      <c r="F14" s="56">
        <v>4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CARPINTEIRO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202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203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>
        <f>E82+E73+E51+E39</f>
        <v>0.53239999999999998</v>
      </c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204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117:E117"/>
    <mergeCell ref="A118:E118"/>
    <mergeCell ref="B119:E119"/>
    <mergeCell ref="A120:E120"/>
    <mergeCell ref="A111:F111"/>
    <mergeCell ref="A112:E112"/>
    <mergeCell ref="B113:E113"/>
    <mergeCell ref="B114:E114"/>
    <mergeCell ref="B115:E115"/>
    <mergeCell ref="B116:E116"/>
    <mergeCell ref="B102:D102"/>
    <mergeCell ref="C106:D106"/>
    <mergeCell ref="C108:D108"/>
    <mergeCell ref="A109:D109"/>
    <mergeCell ref="B95:D95"/>
    <mergeCell ref="B96:D96"/>
    <mergeCell ref="B97:D97"/>
    <mergeCell ref="B98:D98"/>
    <mergeCell ref="A100:F100"/>
    <mergeCell ref="A101:F101"/>
    <mergeCell ref="B94:D94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B15" sqref="B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4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174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225</v>
      </c>
      <c r="C14" s="56" t="str">
        <f>F8</f>
        <v>Vitoria de Santo Antão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ENCANADOR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A5" sqref="A5:F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174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238</v>
      </c>
      <c r="C14" s="56" t="str">
        <f>F8</f>
        <v>Vitoria de Santo Antão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PINTOR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/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235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175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234</v>
      </c>
      <c r="C14" s="56" t="str">
        <f>F8</f>
        <v>Vitória de santo antão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PEDREIRO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A5" sqref="A5:F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5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222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176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155</v>
      </c>
      <c r="C14" s="56" t="str">
        <f>F8</f>
        <v>Vitória de Santo Antão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209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B15" sqref="B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227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176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212</v>
      </c>
      <c r="C14" s="56" t="str">
        <f>F8</f>
        <v>Vitória de Santo Antão</v>
      </c>
      <c r="D14" s="56" t="s">
        <v>6</v>
      </c>
      <c r="E14" s="57" t="s">
        <v>7</v>
      </c>
      <c r="F14" s="56">
        <v>2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ENCANADOR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43374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/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192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7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176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163</v>
      </c>
      <c r="C14" s="56" t="str">
        <f>F8</f>
        <v>Vitória de Santo Antão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PEDREIRO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43374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193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239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176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164</v>
      </c>
      <c r="C14" s="56" t="str">
        <f>F8</f>
        <v>Vitória de Santo Antão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PINTOR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43374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193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199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2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253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176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7" x14ac:dyDescent="0.25">
      <c r="A14" s="52">
        <v>1</v>
      </c>
      <c r="B14" s="55" t="s">
        <v>170</v>
      </c>
      <c r="C14" s="56" t="str">
        <f>F8</f>
        <v>Vitória de Santo Antão</v>
      </c>
      <c r="D14" s="56" t="s">
        <v>6</v>
      </c>
      <c r="E14" s="57" t="s">
        <v>7</v>
      </c>
      <c r="F14" s="56">
        <v>1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TECNICO EM EDIFICAÇÕES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43374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F21*1.2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204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1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221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220</v>
      </c>
      <c r="C14" s="56" t="str">
        <f>F8</f>
        <v>Recife</v>
      </c>
      <c r="D14" s="56" t="s">
        <v>6</v>
      </c>
      <c r="E14" s="57" t="s">
        <v>7</v>
      </c>
      <c r="F14" s="56">
        <v>10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194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F27*30%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>
        <f>E82+E73+E51+E39</f>
        <v>0.53239999999999998</v>
      </c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207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117:E117"/>
    <mergeCell ref="A118:E118"/>
    <mergeCell ref="B119:E119"/>
    <mergeCell ref="A120:E120"/>
    <mergeCell ref="A111:F111"/>
    <mergeCell ref="A112:E112"/>
    <mergeCell ref="B113:E113"/>
    <mergeCell ref="B114:E114"/>
    <mergeCell ref="B115:E115"/>
    <mergeCell ref="B116:E116"/>
    <mergeCell ref="B102:D102"/>
    <mergeCell ref="C106:D106"/>
    <mergeCell ref="C108:D108"/>
    <mergeCell ref="A109:D109"/>
    <mergeCell ref="B95:D95"/>
    <mergeCell ref="B96:D96"/>
    <mergeCell ref="B97:D97"/>
    <mergeCell ref="B98:D98"/>
    <mergeCell ref="A100:F100"/>
    <mergeCell ref="A101:F101"/>
    <mergeCell ref="B94:D94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4" sqref="F14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1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222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155</v>
      </c>
      <c r="C14" s="56" t="str">
        <f>F8</f>
        <v>Recife</v>
      </c>
      <c r="D14" s="56" t="s">
        <v>6</v>
      </c>
      <c r="E14" s="57" t="s">
        <v>7</v>
      </c>
      <c r="F14" s="56">
        <v>10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ELETRICISTA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191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192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B117:E117"/>
    <mergeCell ref="A118:E118"/>
    <mergeCell ref="B119:E119"/>
    <mergeCell ref="A120:E120"/>
    <mergeCell ref="A111:F111"/>
    <mergeCell ref="A112:E112"/>
    <mergeCell ref="B113:E113"/>
    <mergeCell ref="B114:E114"/>
    <mergeCell ref="B115:E115"/>
    <mergeCell ref="B116:E116"/>
    <mergeCell ref="B102:D102"/>
    <mergeCell ref="C106:D106"/>
    <mergeCell ref="C108:D108"/>
    <mergeCell ref="A109:D109"/>
    <mergeCell ref="B95:D95"/>
    <mergeCell ref="B96:D96"/>
    <mergeCell ref="B97:D97"/>
    <mergeCell ref="B98:D98"/>
    <mergeCell ref="A100:F100"/>
    <mergeCell ref="A101:F101"/>
    <mergeCell ref="B94:D94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00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223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5.5" x14ac:dyDescent="0.25">
      <c r="A14" s="52">
        <v>1</v>
      </c>
      <c r="B14" s="55" t="s">
        <v>157</v>
      </c>
      <c r="C14" s="56" t="str">
        <f>F8</f>
        <v>Recife</v>
      </c>
      <c r="D14" s="56" t="s">
        <v>158</v>
      </c>
      <c r="E14" s="57" t="s">
        <v>7</v>
      </c>
      <c r="F14" s="56">
        <v>4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ht="26.25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ELETRICISTA PLANTONISTA DIURNO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6" x14ac:dyDescent="0.25">
      <c r="A29" s="56" t="s">
        <v>18</v>
      </c>
      <c r="B29" s="228" t="s">
        <v>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ht="13.5" customHeight="1" x14ac:dyDescent="0.25">
      <c r="A32" s="56" t="s">
        <v>22</v>
      </c>
      <c r="B32" s="228" t="s">
        <v>70</v>
      </c>
      <c r="C32" s="229"/>
      <c r="D32" s="136" t="s">
        <v>156</v>
      </c>
      <c r="E32" s="137">
        <v>14</v>
      </c>
      <c r="F32" s="65"/>
    </row>
    <row r="33" spans="1:6" x14ac:dyDescent="0.25">
      <c r="A33" s="6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191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192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32:C32"/>
    <mergeCell ref="B114:E114"/>
    <mergeCell ref="B115:E115"/>
    <mergeCell ref="B116:E116"/>
    <mergeCell ref="B117:E117"/>
    <mergeCell ref="A118:E118"/>
    <mergeCell ref="B119:E119"/>
    <mergeCell ref="C106:D106"/>
    <mergeCell ref="C108:D108"/>
    <mergeCell ref="A109:D109"/>
    <mergeCell ref="A111:F111"/>
    <mergeCell ref="A112:E112"/>
    <mergeCell ref="B113:E113"/>
    <mergeCell ref="B96:D96"/>
    <mergeCell ref="B97:D97"/>
    <mergeCell ref="B98:D98"/>
    <mergeCell ref="A100:F100"/>
    <mergeCell ref="A101:F101"/>
    <mergeCell ref="B102:D102"/>
    <mergeCell ref="B90:E90"/>
    <mergeCell ref="B91:E91"/>
    <mergeCell ref="A92:E92"/>
    <mergeCell ref="A93:F93"/>
    <mergeCell ref="B94:D94"/>
    <mergeCell ref="B95:D95"/>
    <mergeCell ref="B89:E89"/>
    <mergeCell ref="B77:D77"/>
    <mergeCell ref="B78:D78"/>
    <mergeCell ref="B79:D79"/>
    <mergeCell ref="B80:D80"/>
    <mergeCell ref="B81:D81"/>
    <mergeCell ref="A82:D82"/>
    <mergeCell ref="B84:D84"/>
    <mergeCell ref="B85:D85"/>
    <mergeCell ref="A88:F88"/>
    <mergeCell ref="B76:D76"/>
    <mergeCell ref="A60:F60"/>
    <mergeCell ref="B61:E61"/>
    <mergeCell ref="A66:F66"/>
    <mergeCell ref="B68:D68"/>
    <mergeCell ref="B69:D69"/>
    <mergeCell ref="B70:D70"/>
    <mergeCell ref="B71:D71"/>
    <mergeCell ref="B72:D72"/>
    <mergeCell ref="A74:F74"/>
    <mergeCell ref="B75:D75"/>
    <mergeCell ref="A58:E58"/>
    <mergeCell ref="B45:D45"/>
    <mergeCell ref="B46:D46"/>
    <mergeCell ref="B47:D47"/>
    <mergeCell ref="B48:D48"/>
    <mergeCell ref="B50:D50"/>
    <mergeCell ref="A51:D51"/>
    <mergeCell ref="B53:E53"/>
    <mergeCell ref="D54:E54"/>
    <mergeCell ref="D55:E55"/>
    <mergeCell ref="D56:E56"/>
    <mergeCell ref="D57:E57"/>
    <mergeCell ref="B44:D44"/>
    <mergeCell ref="B33:E33"/>
    <mergeCell ref="A34:E34"/>
    <mergeCell ref="A35:F35"/>
    <mergeCell ref="B36:E36"/>
    <mergeCell ref="B37:D37"/>
    <mergeCell ref="B38:D38"/>
    <mergeCell ref="A39:D39"/>
    <mergeCell ref="B41:D41"/>
    <mergeCell ref="B42:D42"/>
    <mergeCell ref="B43:D43"/>
    <mergeCell ref="B27:E27"/>
    <mergeCell ref="B28:E28"/>
    <mergeCell ref="B29:E29"/>
    <mergeCell ref="B30:E30"/>
    <mergeCell ref="B31:E31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A6" sqref="A6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8" width="3" style="13" customWidth="1"/>
    <col min="9" max="9" width="26.7109375" style="13" customWidth="1"/>
    <col min="10" max="10" width="15.85546875" style="13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113.2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224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ht="25.5" x14ac:dyDescent="0.25">
      <c r="A14" s="52">
        <v>1</v>
      </c>
      <c r="B14" s="55" t="s">
        <v>159</v>
      </c>
      <c r="C14" s="56" t="str">
        <f>F8</f>
        <v>Recife</v>
      </c>
      <c r="D14" s="56" t="s">
        <v>158</v>
      </c>
      <c r="E14" s="57" t="s">
        <v>7</v>
      </c>
      <c r="F14" s="56">
        <v>4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10" x14ac:dyDescent="0.25">
      <c r="A17" s="51" t="s">
        <v>9</v>
      </c>
    </row>
    <row r="19" spans="1:10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10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10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10" ht="26.25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ELETRICISTA PLANTONISTA NOTURNO</v>
      </c>
    </row>
    <row r="23" spans="1:10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10" ht="14.25" thickBot="1" x14ac:dyDescent="0.3">
      <c r="A24" s="256"/>
      <c r="B24" s="256"/>
      <c r="C24" s="256"/>
      <c r="D24" s="256"/>
      <c r="E24" s="256"/>
      <c r="F24" s="256"/>
    </row>
    <row r="25" spans="1:10" ht="30.75" customHeight="1" thickBot="1" x14ac:dyDescent="0.3">
      <c r="A25" s="257" t="s">
        <v>194</v>
      </c>
      <c r="B25" s="258"/>
      <c r="C25" s="258"/>
      <c r="D25" s="258"/>
      <c r="E25" s="258"/>
      <c r="F25" s="259"/>
    </row>
    <row r="26" spans="1:10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10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10" x14ac:dyDescent="0.25">
      <c r="A28" s="56" t="s">
        <v>16</v>
      </c>
      <c r="B28" s="228" t="s">
        <v>17</v>
      </c>
      <c r="C28" s="229"/>
      <c r="D28" s="229"/>
      <c r="E28" s="229"/>
      <c r="F28" s="65">
        <f>F27*0.3</f>
        <v>0</v>
      </c>
    </row>
    <row r="29" spans="1:10" x14ac:dyDescent="0.25">
      <c r="A29" s="56" t="s">
        <v>18</v>
      </c>
      <c r="B29" s="228" t="s">
        <v>60</v>
      </c>
      <c r="C29" s="229"/>
      <c r="D29" s="229"/>
      <c r="E29" s="229"/>
      <c r="F29" s="65"/>
      <c r="I29" s="27" t="s">
        <v>116</v>
      </c>
      <c r="J29" s="28" t="s">
        <v>20</v>
      </c>
    </row>
    <row r="30" spans="1:10" ht="14.25" x14ac:dyDescent="0.3">
      <c r="A30" s="56" t="s">
        <v>19</v>
      </c>
      <c r="B30" s="228" t="s">
        <v>20</v>
      </c>
      <c r="C30" s="229"/>
      <c r="D30" s="229"/>
      <c r="E30" s="229"/>
      <c r="F30" s="65">
        <f>J33</f>
        <v>0</v>
      </c>
      <c r="I30" s="25" t="s">
        <v>117</v>
      </c>
      <c r="J30" s="25">
        <f>8*15</f>
        <v>120</v>
      </c>
    </row>
    <row r="31" spans="1:10" ht="14.25" x14ac:dyDescent="0.3">
      <c r="A31" s="56" t="s">
        <v>21</v>
      </c>
      <c r="B31" s="228" t="s">
        <v>69</v>
      </c>
      <c r="C31" s="229"/>
      <c r="D31" s="229"/>
      <c r="E31" s="229"/>
      <c r="F31" s="65">
        <f>((F30*60)/52.5)-F30</f>
        <v>0</v>
      </c>
      <c r="I31" s="25" t="s">
        <v>118</v>
      </c>
      <c r="J31" s="26">
        <f>(F27+F28)/180</f>
        <v>0</v>
      </c>
    </row>
    <row r="32" spans="1:10" ht="13.5" customHeight="1" x14ac:dyDescent="0.3">
      <c r="A32" s="56" t="s">
        <v>22</v>
      </c>
      <c r="B32" s="228" t="s">
        <v>70</v>
      </c>
      <c r="C32" s="229"/>
      <c r="D32" s="136" t="s">
        <v>156</v>
      </c>
      <c r="E32" s="137">
        <v>14</v>
      </c>
      <c r="F32" s="65"/>
      <c r="I32" s="25" t="s">
        <v>119</v>
      </c>
      <c r="J32" s="26">
        <f>J31*120</f>
        <v>0</v>
      </c>
    </row>
    <row r="33" spans="1:10" ht="14.25" x14ac:dyDescent="0.3">
      <c r="A33" s="56" t="s">
        <v>23</v>
      </c>
      <c r="B33" s="228" t="s">
        <v>71</v>
      </c>
      <c r="C33" s="229"/>
      <c r="D33" s="229"/>
      <c r="E33" s="229"/>
      <c r="F33" s="65"/>
      <c r="I33" s="25" t="s">
        <v>120</v>
      </c>
      <c r="J33" s="26">
        <f>J32*20%</f>
        <v>0</v>
      </c>
    </row>
    <row r="34" spans="1:10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10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10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10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10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10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10" ht="15" customHeight="1" x14ac:dyDescent="0.25">
      <c r="A40" s="5"/>
      <c r="B40" s="5"/>
      <c r="C40" s="6"/>
      <c r="D40" s="6"/>
      <c r="E40" s="7"/>
      <c r="F40" s="8"/>
    </row>
    <row r="41" spans="1:10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10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10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10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10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10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10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10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191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208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197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>
        <f>E82+E73+E51+E39</f>
        <v>0.53239999999999998</v>
      </c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C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2"/>
  <sheetViews>
    <sheetView showGridLines="0" zoomScaleNormal="100" zoomScaleSheetLayoutView="90" workbookViewId="0">
      <selection activeCell="F15" sqref="F15"/>
    </sheetView>
  </sheetViews>
  <sheetFormatPr defaultRowHeight="13.5" x14ac:dyDescent="0.25"/>
  <cols>
    <col min="1" max="1" width="7.7109375" style="13" customWidth="1"/>
    <col min="2" max="2" width="29.85546875" style="13" customWidth="1"/>
    <col min="3" max="3" width="19.28515625" style="13" customWidth="1"/>
    <col min="4" max="4" width="14.28515625" style="13" customWidth="1"/>
    <col min="5" max="5" width="14.85546875" style="13" customWidth="1"/>
    <col min="6" max="6" width="32.28515625" style="13" customWidth="1"/>
    <col min="7" max="7" width="3" style="13" customWidth="1"/>
    <col min="8" max="8" width="13.140625" style="13" bestFit="1" customWidth="1"/>
    <col min="9" max="9" width="8.28515625" style="13" bestFit="1" customWidth="1"/>
    <col min="10" max="10" width="5.28515625" style="13" bestFit="1" customWidth="1"/>
    <col min="11" max="16384" width="9.140625" style="13"/>
  </cols>
  <sheetData>
    <row r="1" spans="1:7" x14ac:dyDescent="0.25">
      <c r="A1" s="216" t="str">
        <f>BDI!A1</f>
        <v>UNIVERSIDADE FEDERAL DE PERNAMBUCO</v>
      </c>
      <c r="B1" s="216"/>
      <c r="C1" s="216"/>
      <c r="D1" s="216"/>
      <c r="E1" s="216"/>
      <c r="F1" s="216"/>
      <c r="G1" s="216"/>
    </row>
    <row r="2" spans="1:7" ht="97.5" customHeight="1" x14ac:dyDescent="0.25">
      <c r="A2" s="217" t="str">
        <f>BDI!A2</f>
        <v>SERVIÇOS CONTINUADOS DE: MANUTENÇÃO PREVENTIVA E  CORRETIVA 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POR INSTRUMENTO DE MEDIÇÃO DE RESULTADOS (IMR), COM FORNECIMENTO EVENTUAL DE MATERIAIS TÉCNICOS DE MANUTENÇÃO E FORNECIMENTO EVENTUAL MATERIAIS EQUIPAMENTOS E FERRAMENTAS ESPECÍFICAS NO LIMITE DE 30 POR CENTO DO VALOR GLOBAL DO CONTRATO; SERVIÇOS ESTES QUE SERÃO REALIZADOS NAS EDIFICAÇÕES DA UFPE INTERNAS E EXTERNAS AO CAMPUS RECIFE, AO CENTRO ACADÊMICO DE VITÓRIA, EM VITÓRIA DE SANTO ANTÃO E AO CENTRO ACADÊMICO DO AGRESTE, EM CARUARU.</v>
      </c>
      <c r="B2" s="217"/>
      <c r="C2" s="217"/>
      <c r="D2" s="217"/>
      <c r="E2" s="217"/>
      <c r="F2" s="217"/>
      <c r="G2" s="217"/>
    </row>
    <row r="4" spans="1:7" ht="15" customHeight="1" x14ac:dyDescent="0.25">
      <c r="A4" s="249" t="s">
        <v>115</v>
      </c>
      <c r="B4" s="252"/>
      <c r="C4" s="252"/>
      <c r="D4" s="252"/>
      <c r="E4" s="252"/>
      <c r="F4" s="252"/>
    </row>
    <row r="5" spans="1:7" ht="15" customHeight="1" x14ac:dyDescent="0.25">
      <c r="A5" s="253" t="s">
        <v>226</v>
      </c>
      <c r="B5" s="253"/>
      <c r="C5" s="253"/>
      <c r="D5" s="253"/>
      <c r="E5" s="253"/>
      <c r="F5" s="253"/>
    </row>
    <row r="6" spans="1:7" ht="15" customHeight="1" x14ac:dyDescent="0.25">
      <c r="A6" s="44"/>
      <c r="B6" s="45"/>
      <c r="C6" s="45"/>
      <c r="D6" s="45"/>
      <c r="E6" s="45"/>
      <c r="F6" s="46"/>
    </row>
    <row r="7" spans="1:7" ht="15" customHeight="1" x14ac:dyDescent="0.25">
      <c r="A7" s="47" t="s">
        <v>14</v>
      </c>
      <c r="B7" s="262" t="s">
        <v>62</v>
      </c>
      <c r="C7" s="263"/>
      <c r="D7" s="263"/>
      <c r="E7" s="264"/>
      <c r="F7" s="48"/>
    </row>
    <row r="8" spans="1:7" ht="15" customHeight="1" x14ac:dyDescent="0.25">
      <c r="A8" s="47" t="s">
        <v>16</v>
      </c>
      <c r="B8" s="262" t="s">
        <v>61</v>
      </c>
      <c r="C8" s="263"/>
      <c r="D8" s="263"/>
      <c r="E8" s="264"/>
      <c r="F8" s="47" t="s">
        <v>152</v>
      </c>
    </row>
    <row r="9" spans="1:7" x14ac:dyDescent="0.25">
      <c r="A9" s="47" t="s">
        <v>18</v>
      </c>
      <c r="B9" s="262" t="s">
        <v>63</v>
      </c>
      <c r="C9" s="263"/>
      <c r="D9" s="263"/>
      <c r="E9" s="264"/>
      <c r="F9" s="49"/>
    </row>
    <row r="10" spans="1:7" ht="15" customHeight="1" x14ac:dyDescent="0.25">
      <c r="A10" s="47" t="s">
        <v>19</v>
      </c>
      <c r="B10" s="262" t="s">
        <v>188</v>
      </c>
      <c r="C10" s="263"/>
      <c r="D10" s="263"/>
      <c r="E10" s="264"/>
      <c r="F10" s="47">
        <v>180</v>
      </c>
    </row>
    <row r="11" spans="1:7" ht="15" customHeight="1" x14ac:dyDescent="0.25">
      <c r="A11" s="50"/>
      <c r="B11" s="50"/>
      <c r="C11" s="50"/>
      <c r="D11" s="50"/>
      <c r="E11" s="50"/>
      <c r="F11" s="50"/>
    </row>
    <row r="12" spans="1:7" x14ac:dyDescent="0.25">
      <c r="B12" s="51" t="s">
        <v>0</v>
      </c>
    </row>
    <row r="13" spans="1:7" ht="38.25" x14ac:dyDescent="0.25">
      <c r="A13" s="52" t="s">
        <v>1</v>
      </c>
      <c r="B13" s="44" t="s">
        <v>67</v>
      </c>
      <c r="C13" s="47" t="s">
        <v>2</v>
      </c>
      <c r="D13" s="49" t="s">
        <v>3</v>
      </c>
      <c r="E13" s="53" t="s">
        <v>4</v>
      </c>
      <c r="F13" s="54" t="s">
        <v>5</v>
      </c>
    </row>
    <row r="14" spans="1:7" x14ac:dyDescent="0.25">
      <c r="A14" s="52">
        <v>1</v>
      </c>
      <c r="B14" s="55" t="s">
        <v>225</v>
      </c>
      <c r="C14" s="56" t="str">
        <f>F8</f>
        <v>Recife</v>
      </c>
      <c r="D14" s="56" t="s">
        <v>6</v>
      </c>
      <c r="E14" s="57" t="s">
        <v>7</v>
      </c>
      <c r="F14" s="56">
        <v>10</v>
      </c>
    </row>
    <row r="16" spans="1:7" x14ac:dyDescent="0.25">
      <c r="A16" s="249" t="s">
        <v>8</v>
      </c>
      <c r="B16" s="249"/>
      <c r="C16" s="249"/>
      <c r="D16" s="249"/>
      <c r="E16" s="249"/>
      <c r="F16" s="249"/>
    </row>
    <row r="17" spans="1:6" x14ac:dyDescent="0.25">
      <c r="A17" s="51" t="s">
        <v>9</v>
      </c>
    </row>
    <row r="19" spans="1:6" x14ac:dyDescent="0.25">
      <c r="A19" s="56">
        <v>1</v>
      </c>
      <c r="B19" s="246" t="s">
        <v>10</v>
      </c>
      <c r="C19" s="246"/>
      <c r="D19" s="246"/>
      <c r="E19" s="228"/>
      <c r="F19" s="58" t="s">
        <v>110</v>
      </c>
    </row>
    <row r="20" spans="1:6" x14ac:dyDescent="0.25">
      <c r="A20" s="56">
        <v>2</v>
      </c>
      <c r="B20" s="228" t="s">
        <v>64</v>
      </c>
      <c r="C20" s="229"/>
      <c r="D20" s="229"/>
      <c r="E20" s="229"/>
      <c r="F20" s="59"/>
    </row>
    <row r="21" spans="1:6" x14ac:dyDescent="0.25">
      <c r="A21" s="56">
        <v>3</v>
      </c>
      <c r="B21" s="254" t="s">
        <v>65</v>
      </c>
      <c r="C21" s="255"/>
      <c r="D21" s="255"/>
      <c r="E21" s="255"/>
      <c r="F21" s="60"/>
    </row>
    <row r="22" spans="1:6" x14ac:dyDescent="0.25">
      <c r="A22" s="56">
        <v>4</v>
      </c>
      <c r="B22" s="228" t="s">
        <v>66</v>
      </c>
      <c r="C22" s="229"/>
      <c r="D22" s="229"/>
      <c r="E22" s="229"/>
      <c r="F22" s="61" t="str">
        <f>B14</f>
        <v>AUXILIAR DE ENCANADOR</v>
      </c>
    </row>
    <row r="23" spans="1:6" x14ac:dyDescent="0.25">
      <c r="A23" s="56">
        <v>5</v>
      </c>
      <c r="B23" s="228" t="s">
        <v>68</v>
      </c>
      <c r="C23" s="229"/>
      <c r="D23" s="229"/>
      <c r="E23" s="230"/>
      <c r="F23" s="62">
        <v>43952</v>
      </c>
    </row>
    <row r="24" spans="1:6" ht="14.25" thickBot="1" x14ac:dyDescent="0.3">
      <c r="A24" s="256"/>
      <c r="B24" s="256"/>
      <c r="C24" s="256"/>
      <c r="D24" s="256"/>
      <c r="E24" s="256"/>
      <c r="F24" s="256"/>
    </row>
    <row r="25" spans="1:6" ht="30.75" customHeight="1" thickBot="1" x14ac:dyDescent="0.3">
      <c r="A25" s="257" t="s">
        <v>201</v>
      </c>
      <c r="B25" s="258"/>
      <c r="C25" s="258"/>
      <c r="D25" s="258"/>
      <c r="E25" s="258"/>
      <c r="F25" s="259"/>
    </row>
    <row r="26" spans="1:6" x14ac:dyDescent="0.25">
      <c r="A26" s="63">
        <v>1</v>
      </c>
      <c r="B26" s="260" t="s">
        <v>12</v>
      </c>
      <c r="C26" s="261"/>
      <c r="D26" s="261"/>
      <c r="E26" s="261"/>
      <c r="F26" s="64" t="s">
        <v>13</v>
      </c>
    </row>
    <row r="27" spans="1:6" x14ac:dyDescent="0.25">
      <c r="A27" s="56" t="s">
        <v>14</v>
      </c>
      <c r="B27" s="228" t="s">
        <v>15</v>
      </c>
      <c r="C27" s="229"/>
      <c r="D27" s="229"/>
      <c r="E27" s="229"/>
      <c r="F27" s="65">
        <f>F21</f>
        <v>0</v>
      </c>
    </row>
    <row r="28" spans="1:6" x14ac:dyDescent="0.25">
      <c r="A28" s="56" t="s">
        <v>16</v>
      </c>
      <c r="B28" s="228" t="s">
        <v>17</v>
      </c>
      <c r="C28" s="229"/>
      <c r="D28" s="229"/>
      <c r="E28" s="229"/>
      <c r="F28" s="65"/>
    </row>
    <row r="29" spans="1:6" x14ac:dyDescent="0.25">
      <c r="A29" s="56" t="s">
        <v>18</v>
      </c>
      <c r="B29" s="228" t="s">
        <v>160</v>
      </c>
      <c r="C29" s="229"/>
      <c r="D29" s="229"/>
      <c r="E29" s="229"/>
      <c r="F29" s="65"/>
    </row>
    <row r="30" spans="1:6" x14ac:dyDescent="0.25">
      <c r="A30" s="56" t="s">
        <v>19</v>
      </c>
      <c r="B30" s="228" t="s">
        <v>20</v>
      </c>
      <c r="C30" s="229"/>
      <c r="D30" s="229"/>
      <c r="E30" s="229"/>
      <c r="F30" s="65"/>
    </row>
    <row r="31" spans="1:6" x14ac:dyDescent="0.25">
      <c r="A31" s="56" t="s">
        <v>21</v>
      </c>
      <c r="B31" s="228" t="s">
        <v>69</v>
      </c>
      <c r="C31" s="229"/>
      <c r="D31" s="229"/>
      <c r="E31" s="229"/>
      <c r="F31" s="65"/>
    </row>
    <row r="32" spans="1:6" x14ac:dyDescent="0.25">
      <c r="A32" s="56" t="s">
        <v>22</v>
      </c>
      <c r="B32" s="228" t="s">
        <v>70</v>
      </c>
      <c r="C32" s="229"/>
      <c r="D32" s="229"/>
      <c r="E32" s="229"/>
      <c r="F32" s="65"/>
    </row>
    <row r="33" spans="1:6" x14ac:dyDescent="0.25">
      <c r="A33" s="56" t="s">
        <v>23</v>
      </c>
      <c r="B33" s="228" t="s">
        <v>71</v>
      </c>
      <c r="C33" s="229"/>
      <c r="D33" s="229"/>
      <c r="E33" s="229"/>
      <c r="F33" s="65"/>
    </row>
    <row r="34" spans="1:6" ht="14.25" thickBot="1" x14ac:dyDescent="0.3">
      <c r="A34" s="279" t="s">
        <v>24</v>
      </c>
      <c r="B34" s="256"/>
      <c r="C34" s="280"/>
      <c r="D34" s="280"/>
      <c r="E34" s="281"/>
      <c r="F34" s="67">
        <f>SUM(F27:F33)</f>
        <v>0</v>
      </c>
    </row>
    <row r="35" spans="1:6" ht="38.25" customHeight="1" thickBot="1" x14ac:dyDescent="0.3">
      <c r="A35" s="268" t="s">
        <v>206</v>
      </c>
      <c r="B35" s="269"/>
      <c r="C35" s="269"/>
      <c r="D35" s="269"/>
      <c r="E35" s="269"/>
      <c r="F35" s="270"/>
    </row>
    <row r="36" spans="1:6" x14ac:dyDescent="0.25">
      <c r="A36" s="68" t="s">
        <v>72</v>
      </c>
      <c r="B36" s="260" t="s">
        <v>73</v>
      </c>
      <c r="C36" s="261"/>
      <c r="D36" s="261"/>
      <c r="E36" s="261"/>
      <c r="F36" s="64" t="s">
        <v>13</v>
      </c>
    </row>
    <row r="37" spans="1:6" x14ac:dyDescent="0.25">
      <c r="A37" s="56" t="s">
        <v>14</v>
      </c>
      <c r="B37" s="274" t="s">
        <v>74</v>
      </c>
      <c r="C37" s="235"/>
      <c r="D37" s="236"/>
      <c r="E37" s="70">
        <v>8.3299999999999999E-2</v>
      </c>
      <c r="F37" s="65">
        <f>E37*F34</f>
        <v>0</v>
      </c>
    </row>
    <row r="38" spans="1:6" ht="15" x14ac:dyDescent="0.25">
      <c r="A38" s="56" t="s">
        <v>16</v>
      </c>
      <c r="B38" s="274" t="s">
        <v>75</v>
      </c>
      <c r="C38" s="275"/>
      <c r="D38" s="276"/>
      <c r="E38" s="70">
        <v>0.1111</v>
      </c>
      <c r="F38" s="65">
        <f>E38*F34</f>
        <v>0</v>
      </c>
    </row>
    <row r="39" spans="1:6" ht="15" customHeight="1" x14ac:dyDescent="0.25">
      <c r="A39" s="277" t="s">
        <v>76</v>
      </c>
      <c r="B39" s="278"/>
      <c r="C39" s="275"/>
      <c r="D39" s="276"/>
      <c r="E39" s="70">
        <f>E37+E38</f>
        <v>0.19439999999999999</v>
      </c>
      <c r="F39" s="71">
        <f>SUM(F37:F38)</f>
        <v>0</v>
      </c>
    </row>
    <row r="40" spans="1:6" ht="15" customHeight="1" x14ac:dyDescent="0.25">
      <c r="A40" s="5"/>
      <c r="B40" s="5"/>
      <c r="C40" s="6"/>
      <c r="D40" s="6"/>
      <c r="E40" s="7"/>
      <c r="F40" s="8"/>
    </row>
    <row r="41" spans="1:6" ht="15" customHeight="1" x14ac:dyDescent="0.25">
      <c r="A41" s="72" t="s">
        <v>77</v>
      </c>
      <c r="B41" s="271" t="s">
        <v>78</v>
      </c>
      <c r="C41" s="272"/>
      <c r="D41" s="273"/>
      <c r="E41" s="72" t="s">
        <v>32</v>
      </c>
      <c r="F41" s="73" t="s">
        <v>13</v>
      </c>
    </row>
    <row r="42" spans="1:6" x14ac:dyDescent="0.25">
      <c r="A42" s="74" t="s">
        <v>14</v>
      </c>
      <c r="B42" s="219" t="s">
        <v>33</v>
      </c>
      <c r="C42" s="220"/>
      <c r="D42" s="221"/>
      <c r="E42" s="75">
        <v>0.2</v>
      </c>
      <c r="F42" s="12">
        <f>E42*$F$34</f>
        <v>0</v>
      </c>
    </row>
    <row r="43" spans="1:6" x14ac:dyDescent="0.25">
      <c r="A43" s="74" t="s">
        <v>16</v>
      </c>
      <c r="B43" s="219" t="s">
        <v>34</v>
      </c>
      <c r="C43" s="220"/>
      <c r="D43" s="221"/>
      <c r="E43" s="75">
        <v>1.4999999999999999E-2</v>
      </c>
      <c r="F43" s="12">
        <f>E43*$F$34</f>
        <v>0</v>
      </c>
    </row>
    <row r="44" spans="1:6" x14ac:dyDescent="0.25">
      <c r="A44" s="74" t="s">
        <v>18</v>
      </c>
      <c r="B44" s="219" t="s">
        <v>35</v>
      </c>
      <c r="C44" s="220"/>
      <c r="D44" s="221"/>
      <c r="E44" s="75">
        <v>0.01</v>
      </c>
      <c r="F44" s="12">
        <f t="shared" ref="F44:F46" si="0">E44*$F$34</f>
        <v>0</v>
      </c>
    </row>
    <row r="45" spans="1:6" x14ac:dyDescent="0.25">
      <c r="A45" s="74" t="s">
        <v>19</v>
      </c>
      <c r="B45" s="219" t="s">
        <v>36</v>
      </c>
      <c r="C45" s="220"/>
      <c r="D45" s="221"/>
      <c r="E45" s="75">
        <v>2E-3</v>
      </c>
      <c r="F45" s="12">
        <f t="shared" si="0"/>
        <v>0</v>
      </c>
    </row>
    <row r="46" spans="1:6" x14ac:dyDescent="0.25">
      <c r="A46" s="74" t="s">
        <v>21</v>
      </c>
      <c r="B46" s="219" t="s">
        <v>37</v>
      </c>
      <c r="C46" s="220"/>
      <c r="D46" s="221"/>
      <c r="E46" s="75">
        <v>2.5000000000000001E-2</v>
      </c>
      <c r="F46" s="12">
        <f t="shared" si="0"/>
        <v>0</v>
      </c>
    </row>
    <row r="47" spans="1:6" x14ac:dyDescent="0.25">
      <c r="A47" s="74" t="s">
        <v>22</v>
      </c>
      <c r="B47" s="219" t="s">
        <v>38</v>
      </c>
      <c r="C47" s="220"/>
      <c r="D47" s="221"/>
      <c r="E47" s="75">
        <v>0.08</v>
      </c>
      <c r="F47" s="12">
        <f>E47*$F$34</f>
        <v>0</v>
      </c>
    </row>
    <row r="48" spans="1:6" x14ac:dyDescent="0.25">
      <c r="A48" s="74" t="s">
        <v>23</v>
      </c>
      <c r="B48" s="219" t="s">
        <v>79</v>
      </c>
      <c r="C48" s="220"/>
      <c r="D48" s="221"/>
      <c r="E48" s="75"/>
      <c r="F48" s="12">
        <f t="shared" ref="F48" si="1">E48*$F$34</f>
        <v>0</v>
      </c>
    </row>
    <row r="49" spans="1:6" x14ac:dyDescent="0.25">
      <c r="A49" s="74" t="s">
        <v>25</v>
      </c>
      <c r="B49" s="76" t="s">
        <v>39</v>
      </c>
      <c r="C49" s="77"/>
      <c r="D49" s="78"/>
      <c r="E49" s="75">
        <v>6.0000000000000001E-3</v>
      </c>
      <c r="F49" s="12">
        <f>E49*$F$34</f>
        <v>0</v>
      </c>
    </row>
    <row r="50" spans="1:6" x14ac:dyDescent="0.25">
      <c r="A50" s="74" t="s">
        <v>11</v>
      </c>
      <c r="B50" s="219" t="s">
        <v>40</v>
      </c>
      <c r="C50" s="220"/>
      <c r="D50" s="221"/>
      <c r="E50" s="75">
        <v>0</v>
      </c>
      <c r="F50" s="12">
        <f>E50*$F$34</f>
        <v>0</v>
      </c>
    </row>
    <row r="51" spans="1:6" x14ac:dyDescent="0.25">
      <c r="A51" s="265" t="s">
        <v>41</v>
      </c>
      <c r="B51" s="266"/>
      <c r="C51" s="266"/>
      <c r="D51" s="267"/>
      <c r="E51" s="80">
        <f>SUM(E42:E50)</f>
        <v>0.33800000000000002</v>
      </c>
      <c r="F51" s="12">
        <f>SUM(F42:F50)</f>
        <v>0</v>
      </c>
    </row>
    <row r="52" spans="1:6" x14ac:dyDescent="0.25">
      <c r="A52" s="9"/>
      <c r="B52" s="10"/>
      <c r="C52" s="10"/>
      <c r="D52" s="10"/>
      <c r="E52" s="11"/>
      <c r="F52" s="12"/>
    </row>
    <row r="53" spans="1:6" x14ac:dyDescent="0.25">
      <c r="A53" s="54" t="s">
        <v>80</v>
      </c>
      <c r="B53" s="234" t="s">
        <v>81</v>
      </c>
      <c r="C53" s="235"/>
      <c r="D53" s="235"/>
      <c r="E53" s="236"/>
      <c r="F53" s="49" t="s">
        <v>13</v>
      </c>
    </row>
    <row r="54" spans="1:6" x14ac:dyDescent="0.25">
      <c r="A54" s="56" t="s">
        <v>14</v>
      </c>
      <c r="B54" s="13" t="s">
        <v>82</v>
      </c>
      <c r="D54" s="210" t="s">
        <v>189</v>
      </c>
      <c r="E54" s="211"/>
      <c r="F54" s="65"/>
    </row>
    <row r="55" spans="1:6" x14ac:dyDescent="0.25">
      <c r="A55" s="56" t="s">
        <v>16</v>
      </c>
      <c r="B55" s="81" t="s">
        <v>83</v>
      </c>
      <c r="C55" s="82"/>
      <c r="D55" s="210"/>
      <c r="E55" s="211"/>
      <c r="F55" s="65"/>
    </row>
    <row r="56" spans="1:6" x14ac:dyDescent="0.25">
      <c r="A56" s="56" t="s">
        <v>18</v>
      </c>
      <c r="B56" s="81" t="s">
        <v>84</v>
      </c>
      <c r="C56" s="82"/>
      <c r="D56" s="210">
        <v>0</v>
      </c>
      <c r="E56" s="211"/>
      <c r="F56" s="65">
        <v>0</v>
      </c>
    </row>
    <row r="57" spans="1:6" x14ac:dyDescent="0.25">
      <c r="A57" s="56" t="s">
        <v>19</v>
      </c>
      <c r="B57" s="81" t="s">
        <v>190</v>
      </c>
      <c r="C57" s="82"/>
      <c r="D57" s="210"/>
      <c r="E57" s="211"/>
      <c r="F57" s="65"/>
    </row>
    <row r="58" spans="1:6" x14ac:dyDescent="0.25">
      <c r="A58" s="222" t="s">
        <v>30</v>
      </c>
      <c r="B58" s="223"/>
      <c r="C58" s="223"/>
      <c r="D58" s="223"/>
      <c r="E58" s="224"/>
      <c r="F58" s="84">
        <f>SUM(F54:F57)</f>
        <v>0</v>
      </c>
    </row>
    <row r="59" spans="1:6" ht="17.25" customHeight="1" thickBot="1" x14ac:dyDescent="0.3">
      <c r="A59" s="85"/>
      <c r="B59" s="85"/>
      <c r="C59" s="85"/>
      <c r="D59" s="85"/>
      <c r="E59" s="85"/>
      <c r="F59" s="85"/>
    </row>
    <row r="60" spans="1:6" ht="20.25" customHeight="1" thickBot="1" x14ac:dyDescent="0.3">
      <c r="A60" s="225" t="s">
        <v>89</v>
      </c>
      <c r="B60" s="226"/>
      <c r="C60" s="226"/>
      <c r="D60" s="226"/>
      <c r="E60" s="226"/>
      <c r="F60" s="227"/>
    </row>
    <row r="61" spans="1:6" ht="15" customHeight="1" x14ac:dyDescent="0.25">
      <c r="A61" s="64">
        <v>2</v>
      </c>
      <c r="B61" s="231" t="s">
        <v>85</v>
      </c>
      <c r="C61" s="232"/>
      <c r="D61" s="232"/>
      <c r="E61" s="233"/>
      <c r="F61" s="63" t="s">
        <v>13</v>
      </c>
    </row>
    <row r="62" spans="1:6" x14ac:dyDescent="0.25">
      <c r="A62" s="54" t="s">
        <v>72</v>
      </c>
      <c r="B62" s="86" t="s">
        <v>86</v>
      </c>
      <c r="C62" s="87"/>
      <c r="D62" s="87"/>
      <c r="E62" s="88"/>
      <c r="F62" s="89">
        <f>F39</f>
        <v>0</v>
      </c>
    </row>
    <row r="63" spans="1:6" x14ac:dyDescent="0.25">
      <c r="A63" s="54" t="s">
        <v>77</v>
      </c>
      <c r="B63" s="86" t="s">
        <v>87</v>
      </c>
      <c r="C63" s="90"/>
      <c r="D63" s="90"/>
      <c r="E63" s="91"/>
      <c r="F63" s="89">
        <f>F51</f>
        <v>0</v>
      </c>
    </row>
    <row r="64" spans="1:6" x14ac:dyDescent="0.25">
      <c r="A64" s="54" t="s">
        <v>80</v>
      </c>
      <c r="B64" s="86" t="s">
        <v>88</v>
      </c>
      <c r="C64" s="90"/>
      <c r="D64" s="90"/>
      <c r="E64" s="91"/>
      <c r="F64" s="89">
        <f>F58</f>
        <v>0</v>
      </c>
    </row>
    <row r="65" spans="1:6" ht="15" customHeight="1" thickBot="1" x14ac:dyDescent="0.3">
      <c r="A65" s="92"/>
      <c r="B65" s="93" t="s">
        <v>41</v>
      </c>
      <c r="C65" s="94"/>
      <c r="D65" s="94"/>
      <c r="E65" s="95"/>
      <c r="F65" s="96">
        <f>SUM(F62:F64)</f>
        <v>0</v>
      </c>
    </row>
    <row r="66" spans="1:6" ht="37.5" customHeight="1" thickBot="1" x14ac:dyDescent="0.3">
      <c r="A66" s="225" t="s">
        <v>196</v>
      </c>
      <c r="B66" s="226"/>
      <c r="C66" s="226"/>
      <c r="D66" s="226"/>
      <c r="E66" s="226"/>
      <c r="F66" s="227"/>
    </row>
    <row r="67" spans="1:6" ht="24.75" customHeight="1" x14ac:dyDescent="0.25">
      <c r="A67" s="49">
        <v>3</v>
      </c>
      <c r="B67" s="97" t="s">
        <v>43</v>
      </c>
      <c r="C67" s="98"/>
      <c r="D67" s="98"/>
      <c r="E67" s="49" t="s">
        <v>32</v>
      </c>
      <c r="F67" s="49" t="s">
        <v>13</v>
      </c>
    </row>
    <row r="68" spans="1:6" x14ac:dyDescent="0.25">
      <c r="A68" s="56" t="s">
        <v>14</v>
      </c>
      <c r="B68" s="228" t="s">
        <v>44</v>
      </c>
      <c r="C68" s="229"/>
      <c r="D68" s="230"/>
      <c r="E68" s="99"/>
      <c r="F68" s="65">
        <f>$F$34*E68</f>
        <v>0</v>
      </c>
    </row>
    <row r="69" spans="1:6" ht="14.25" customHeight="1" x14ac:dyDescent="0.25">
      <c r="A69" s="56" t="s">
        <v>16</v>
      </c>
      <c r="B69" s="228" t="s">
        <v>45</v>
      </c>
      <c r="C69" s="229"/>
      <c r="D69" s="230"/>
      <c r="E69" s="99"/>
      <c r="F69" s="65">
        <f>F68*E69</f>
        <v>0</v>
      </c>
    </row>
    <row r="70" spans="1:6" ht="14.25" customHeight="1" x14ac:dyDescent="0.25">
      <c r="A70" s="56" t="s">
        <v>18</v>
      </c>
      <c r="B70" s="228" t="s">
        <v>46</v>
      </c>
      <c r="C70" s="229"/>
      <c r="D70" s="230"/>
      <c r="E70" s="100"/>
      <c r="F70" s="65">
        <f>E70*$F$34</f>
        <v>0</v>
      </c>
    </row>
    <row r="71" spans="1:6" ht="14.25" customHeight="1" x14ac:dyDescent="0.25">
      <c r="A71" s="56" t="s">
        <v>19</v>
      </c>
      <c r="B71" s="228" t="s">
        <v>47</v>
      </c>
      <c r="C71" s="229"/>
      <c r="D71" s="230"/>
      <c r="E71" s="100"/>
      <c r="F71" s="65">
        <f>E71*$F$34</f>
        <v>0</v>
      </c>
    </row>
    <row r="72" spans="1:6" ht="14.25" customHeight="1" x14ac:dyDescent="0.25">
      <c r="A72" s="56" t="s">
        <v>21</v>
      </c>
      <c r="B72" s="228" t="s">
        <v>153</v>
      </c>
      <c r="C72" s="229"/>
      <c r="D72" s="230"/>
      <c r="E72" s="101"/>
      <c r="F72" s="65">
        <f>E72*$F$34</f>
        <v>0</v>
      </c>
    </row>
    <row r="73" spans="1:6" ht="14.25" thickBot="1" x14ac:dyDescent="0.3">
      <c r="A73" s="97" t="s">
        <v>48</v>
      </c>
      <c r="B73" s="98"/>
      <c r="C73" s="98"/>
      <c r="D73" s="98"/>
      <c r="E73" s="102">
        <f>SUM(E68:E72)</f>
        <v>0</v>
      </c>
      <c r="F73" s="84">
        <f>SUM(F68:F72)</f>
        <v>0</v>
      </c>
    </row>
    <row r="74" spans="1:6" ht="31.5" customHeight="1" thickBot="1" x14ac:dyDescent="0.3">
      <c r="A74" s="225" t="s">
        <v>209</v>
      </c>
      <c r="B74" s="226"/>
      <c r="C74" s="226"/>
      <c r="D74" s="226"/>
      <c r="E74" s="226"/>
      <c r="F74" s="227"/>
    </row>
    <row r="75" spans="1:6" ht="18" customHeight="1" x14ac:dyDescent="0.25">
      <c r="A75" s="103" t="s">
        <v>31</v>
      </c>
      <c r="B75" s="238" t="s">
        <v>92</v>
      </c>
      <c r="C75" s="234"/>
      <c r="D75" s="239"/>
      <c r="E75" s="49" t="s">
        <v>32</v>
      </c>
      <c r="F75" s="104" t="s">
        <v>13</v>
      </c>
    </row>
    <row r="76" spans="1:6" x14ac:dyDescent="0.25">
      <c r="A76" s="105" t="s">
        <v>14</v>
      </c>
      <c r="B76" s="237" t="s">
        <v>49</v>
      </c>
      <c r="C76" s="229"/>
      <c r="D76" s="230"/>
      <c r="E76" s="99"/>
      <c r="F76" s="106">
        <f t="shared" ref="F76:F81" si="2">E76*$F$34</f>
        <v>0</v>
      </c>
    </row>
    <row r="77" spans="1:6" x14ac:dyDescent="0.25">
      <c r="A77" s="105" t="s">
        <v>16</v>
      </c>
      <c r="B77" s="237" t="s">
        <v>90</v>
      </c>
      <c r="C77" s="229"/>
      <c r="D77" s="230"/>
      <c r="E77" s="99"/>
      <c r="F77" s="106">
        <f t="shared" si="2"/>
        <v>0</v>
      </c>
    </row>
    <row r="78" spans="1:6" x14ac:dyDescent="0.25">
      <c r="A78" s="105" t="s">
        <v>18</v>
      </c>
      <c r="B78" s="237" t="s">
        <v>50</v>
      </c>
      <c r="C78" s="229"/>
      <c r="D78" s="230"/>
      <c r="E78" s="99"/>
      <c r="F78" s="106">
        <f t="shared" si="2"/>
        <v>0</v>
      </c>
    </row>
    <row r="79" spans="1:6" x14ac:dyDescent="0.25">
      <c r="A79" s="105" t="s">
        <v>19</v>
      </c>
      <c r="B79" s="237" t="s">
        <v>52</v>
      </c>
      <c r="C79" s="229"/>
      <c r="D79" s="230"/>
      <c r="E79" s="99"/>
      <c r="F79" s="106">
        <f t="shared" si="2"/>
        <v>0</v>
      </c>
    </row>
    <row r="80" spans="1:6" x14ac:dyDescent="0.25">
      <c r="A80" s="105" t="s">
        <v>21</v>
      </c>
      <c r="B80" s="237" t="s">
        <v>91</v>
      </c>
      <c r="C80" s="229"/>
      <c r="D80" s="230"/>
      <c r="E80" s="99"/>
      <c r="F80" s="106">
        <f t="shared" si="2"/>
        <v>0</v>
      </c>
    </row>
    <row r="81" spans="1:10" x14ac:dyDescent="0.25">
      <c r="A81" s="105" t="s">
        <v>22</v>
      </c>
      <c r="B81" s="237" t="s">
        <v>190</v>
      </c>
      <c r="C81" s="229"/>
      <c r="D81" s="230"/>
      <c r="E81" s="99"/>
      <c r="F81" s="106">
        <f t="shared" si="2"/>
        <v>0</v>
      </c>
    </row>
    <row r="82" spans="1:10" x14ac:dyDescent="0.25">
      <c r="A82" s="222" t="s">
        <v>48</v>
      </c>
      <c r="B82" s="223"/>
      <c r="C82" s="223"/>
      <c r="D82" s="224"/>
      <c r="E82" s="102">
        <f>SUM(E76:E81)</f>
        <v>0</v>
      </c>
      <c r="F82" s="107">
        <f>SUM(F76:F81)</f>
        <v>0</v>
      </c>
      <c r="H82" s="108"/>
    </row>
    <row r="83" spans="1:10" ht="14.25" thickBot="1" x14ac:dyDescent="0.3"/>
    <row r="84" spans="1:10" ht="14.25" thickBot="1" x14ac:dyDescent="0.3">
      <c r="A84" s="109" t="s">
        <v>42</v>
      </c>
      <c r="B84" s="240" t="s">
        <v>93</v>
      </c>
      <c r="C84" s="241"/>
      <c r="D84" s="242"/>
      <c r="E84" s="110" t="s">
        <v>32</v>
      </c>
      <c r="F84" s="111" t="s">
        <v>13</v>
      </c>
    </row>
    <row r="85" spans="1:10" ht="15" x14ac:dyDescent="0.25">
      <c r="A85" s="112" t="s">
        <v>14</v>
      </c>
      <c r="B85" s="243" t="s">
        <v>94</v>
      </c>
      <c r="C85" s="244"/>
      <c r="D85" s="245"/>
      <c r="E85" s="113"/>
      <c r="F85" s="113"/>
    </row>
    <row r="86" spans="1:10" x14ac:dyDescent="0.25">
      <c r="A86" s="69"/>
      <c r="B86" s="93" t="s">
        <v>41</v>
      </c>
      <c r="C86" s="114"/>
      <c r="D86" s="115"/>
      <c r="E86" s="69"/>
      <c r="F86" s="69"/>
    </row>
    <row r="87" spans="1:10" ht="19.5" customHeight="1" thickBot="1" x14ac:dyDescent="0.3">
      <c r="A87" s="116"/>
      <c r="B87" s="116"/>
      <c r="C87" s="116"/>
      <c r="D87" s="116"/>
      <c r="E87" s="116"/>
      <c r="F87" s="116"/>
    </row>
    <row r="88" spans="1:10" ht="20.25" customHeight="1" thickBot="1" x14ac:dyDescent="0.3">
      <c r="A88" s="225" t="s">
        <v>95</v>
      </c>
      <c r="B88" s="226"/>
      <c r="C88" s="226"/>
      <c r="D88" s="226"/>
      <c r="E88" s="226"/>
      <c r="F88" s="227"/>
    </row>
    <row r="89" spans="1:10" ht="15" customHeight="1" x14ac:dyDescent="0.25">
      <c r="A89" s="64">
        <v>4</v>
      </c>
      <c r="B89" s="231" t="s">
        <v>96</v>
      </c>
      <c r="C89" s="232"/>
      <c r="D89" s="232"/>
      <c r="E89" s="233"/>
      <c r="F89" s="63" t="s">
        <v>13</v>
      </c>
    </row>
    <row r="90" spans="1:10" x14ac:dyDescent="0.25">
      <c r="A90" s="56" t="s">
        <v>31</v>
      </c>
      <c r="B90" s="246" t="s">
        <v>51</v>
      </c>
      <c r="C90" s="246"/>
      <c r="D90" s="246"/>
      <c r="E90" s="246"/>
      <c r="F90" s="65">
        <f>F82</f>
        <v>0</v>
      </c>
    </row>
    <row r="91" spans="1:10" x14ac:dyDescent="0.25">
      <c r="A91" s="56" t="s">
        <v>42</v>
      </c>
      <c r="B91" s="228" t="s">
        <v>97</v>
      </c>
      <c r="C91" s="229"/>
      <c r="D91" s="229"/>
      <c r="E91" s="230"/>
      <c r="F91" s="65">
        <f>F86</f>
        <v>0</v>
      </c>
    </row>
    <row r="92" spans="1:10" ht="14.25" thickBot="1" x14ac:dyDescent="0.3">
      <c r="A92" s="282" t="s">
        <v>48</v>
      </c>
      <c r="B92" s="282"/>
      <c r="C92" s="282"/>
      <c r="D92" s="282"/>
      <c r="E92" s="282"/>
      <c r="F92" s="118">
        <f>SUM(F90:F91)</f>
        <v>0</v>
      </c>
    </row>
    <row r="93" spans="1:10" ht="29.25" customHeight="1" thickBot="1" x14ac:dyDescent="0.3">
      <c r="A93" s="283" t="s">
        <v>198</v>
      </c>
      <c r="B93" s="284"/>
      <c r="C93" s="284"/>
      <c r="D93" s="284"/>
      <c r="E93" s="284"/>
      <c r="F93" s="285"/>
    </row>
    <row r="94" spans="1:10" ht="14.25" x14ac:dyDescent="0.3">
      <c r="A94" s="63">
        <v>5</v>
      </c>
      <c r="B94" s="218" t="s">
        <v>26</v>
      </c>
      <c r="C94" s="218"/>
      <c r="D94" s="218"/>
      <c r="E94" s="63"/>
      <c r="F94" s="63" t="s">
        <v>13</v>
      </c>
      <c r="I94" s="119"/>
      <c r="J94" s="119"/>
    </row>
    <row r="95" spans="1:10" ht="14.25" x14ac:dyDescent="0.3">
      <c r="A95" s="56" t="s">
        <v>14</v>
      </c>
      <c r="B95" s="246" t="s">
        <v>27</v>
      </c>
      <c r="C95" s="246"/>
      <c r="D95" s="246"/>
      <c r="E95" s="101"/>
      <c r="F95" s="65"/>
      <c r="I95" s="119"/>
      <c r="J95" s="119"/>
    </row>
    <row r="96" spans="1:10" ht="14.25" x14ac:dyDescent="0.3">
      <c r="A96" s="56" t="s">
        <v>16</v>
      </c>
      <c r="B96" s="246" t="s">
        <v>28</v>
      </c>
      <c r="C96" s="246"/>
      <c r="D96" s="246"/>
      <c r="E96" s="101"/>
      <c r="F96" s="65"/>
      <c r="I96" s="120"/>
      <c r="J96" s="119"/>
    </row>
    <row r="97" spans="1:10" ht="14.25" x14ac:dyDescent="0.3">
      <c r="A97" s="56" t="s">
        <v>18</v>
      </c>
      <c r="B97" s="246" t="s">
        <v>29</v>
      </c>
      <c r="C97" s="246"/>
      <c r="D97" s="246"/>
      <c r="E97" s="121"/>
      <c r="F97" s="65"/>
      <c r="I97" s="120"/>
      <c r="J97" s="119"/>
    </row>
    <row r="98" spans="1:10" ht="14.25" x14ac:dyDescent="0.3">
      <c r="A98" s="56" t="s">
        <v>19</v>
      </c>
      <c r="B98" s="246" t="s">
        <v>98</v>
      </c>
      <c r="C98" s="246"/>
      <c r="D98" s="246"/>
      <c r="E98" s="121"/>
      <c r="F98" s="65"/>
      <c r="I98" s="120"/>
      <c r="J98" s="119"/>
    </row>
    <row r="99" spans="1:10" ht="14.25" x14ac:dyDescent="0.3">
      <c r="A99" s="97" t="s">
        <v>41</v>
      </c>
      <c r="B99" s="98"/>
      <c r="C99" s="98"/>
      <c r="D99" s="98"/>
      <c r="E99" s="102"/>
      <c r="F99" s="122">
        <f>SUM(F95:F98)</f>
        <v>0</v>
      </c>
      <c r="I99" s="120"/>
      <c r="J99" s="119"/>
    </row>
    <row r="100" spans="1:10" ht="15" thickBot="1" x14ac:dyDescent="0.35">
      <c r="A100" s="248"/>
      <c r="B100" s="248"/>
      <c r="C100" s="248"/>
      <c r="D100" s="248"/>
      <c r="E100" s="248"/>
      <c r="F100" s="248"/>
      <c r="I100" s="120"/>
      <c r="J100" s="119"/>
    </row>
    <row r="101" spans="1:10" ht="30" customHeight="1" thickBot="1" x14ac:dyDescent="0.35">
      <c r="A101" s="225" t="s">
        <v>205</v>
      </c>
      <c r="B101" s="226"/>
      <c r="C101" s="226"/>
      <c r="D101" s="226"/>
      <c r="E101" s="226"/>
      <c r="F101" s="227"/>
      <c r="I101" s="119"/>
      <c r="J101" s="119"/>
    </row>
    <row r="102" spans="1:10" ht="19.5" customHeight="1" x14ac:dyDescent="0.3">
      <c r="A102" s="63">
        <v>6</v>
      </c>
      <c r="B102" s="218" t="s">
        <v>53</v>
      </c>
      <c r="C102" s="218"/>
      <c r="D102" s="218"/>
      <c r="E102" s="63" t="s">
        <v>32</v>
      </c>
      <c r="F102" s="63" t="s">
        <v>13</v>
      </c>
      <c r="I102" s="119"/>
      <c r="J102" s="119"/>
    </row>
    <row r="103" spans="1:10" ht="14.25" x14ac:dyDescent="0.3">
      <c r="A103" s="56" t="s">
        <v>14</v>
      </c>
      <c r="B103" s="123" t="s">
        <v>103</v>
      </c>
      <c r="C103" s="124"/>
      <c r="D103" s="124"/>
      <c r="E103" s="99"/>
      <c r="F103" s="65">
        <f>E103*F118</f>
        <v>0</v>
      </c>
      <c r="I103" s="119"/>
      <c r="J103" s="119"/>
    </row>
    <row r="104" spans="1:10" x14ac:dyDescent="0.25">
      <c r="A104" s="56" t="s">
        <v>16</v>
      </c>
      <c r="B104" s="123" t="s">
        <v>54</v>
      </c>
      <c r="C104" s="124"/>
      <c r="D104" s="124"/>
      <c r="E104" s="99"/>
      <c r="F104" s="65">
        <f>(F118+F103)*E104</f>
        <v>0</v>
      </c>
    </row>
    <row r="105" spans="1:10" x14ac:dyDescent="0.25">
      <c r="A105" s="56" t="s">
        <v>18</v>
      </c>
      <c r="B105" s="123" t="s">
        <v>55</v>
      </c>
      <c r="C105" s="124"/>
      <c r="D105" s="124"/>
      <c r="E105" s="99"/>
      <c r="F105" s="65">
        <f>F106+F108</f>
        <v>0</v>
      </c>
    </row>
    <row r="106" spans="1:10" x14ac:dyDescent="0.25">
      <c r="A106" s="124"/>
      <c r="B106" s="124" t="s">
        <v>99</v>
      </c>
      <c r="C106" s="212"/>
      <c r="D106" s="213"/>
      <c r="E106" s="99"/>
      <c r="F106" s="65">
        <f>($F$118+$F$103+$F$104)/(1-$E$105)*E106</f>
        <v>0</v>
      </c>
    </row>
    <row r="107" spans="1:10" ht="13.5" customHeight="1" x14ac:dyDescent="0.25">
      <c r="A107" s="124"/>
      <c r="B107" s="124" t="s">
        <v>100</v>
      </c>
      <c r="C107" s="124"/>
      <c r="D107" s="124"/>
      <c r="E107" s="99"/>
      <c r="F107" s="65">
        <f>($F$118+$F$103+$F$104)/(1-$E$105)*E107</f>
        <v>0</v>
      </c>
    </row>
    <row r="108" spans="1:10" x14ac:dyDescent="0.25">
      <c r="A108" s="124"/>
      <c r="B108" s="124" t="s">
        <v>102</v>
      </c>
      <c r="C108" s="214"/>
      <c r="D108" s="215"/>
      <c r="E108" s="99"/>
      <c r="F108" s="65">
        <f>($F$118+$F$103+$F$104)/(1-$E$105)*E108</f>
        <v>0</v>
      </c>
    </row>
    <row r="109" spans="1:10" ht="16.5" customHeight="1" x14ac:dyDescent="0.25">
      <c r="A109" s="251" t="s">
        <v>55</v>
      </c>
      <c r="B109" s="234"/>
      <c r="C109" s="234"/>
      <c r="D109" s="239"/>
      <c r="E109" s="126"/>
      <c r="F109" s="127">
        <f>F103+F104+F105</f>
        <v>0</v>
      </c>
      <c r="H109" s="128"/>
    </row>
    <row r="110" spans="1:10" ht="16.5" customHeight="1" x14ac:dyDescent="0.25">
      <c r="A110" s="129"/>
      <c r="B110" s="129" t="s">
        <v>101</v>
      </c>
      <c r="C110" s="129"/>
      <c r="D110" s="129"/>
      <c r="E110" s="129"/>
      <c r="F110" s="129"/>
    </row>
    <row r="111" spans="1:10" x14ac:dyDescent="0.25">
      <c r="A111" s="249" t="s">
        <v>200</v>
      </c>
      <c r="B111" s="249"/>
      <c r="C111" s="249"/>
      <c r="D111" s="249"/>
      <c r="E111" s="249"/>
      <c r="F111" s="249"/>
    </row>
    <row r="112" spans="1:10" x14ac:dyDescent="0.25">
      <c r="A112" s="250" t="s">
        <v>56</v>
      </c>
      <c r="B112" s="250"/>
      <c r="C112" s="250"/>
      <c r="D112" s="250"/>
      <c r="E112" s="250"/>
      <c r="F112" s="130" t="s">
        <v>57</v>
      </c>
      <c r="G112" s="131"/>
    </row>
    <row r="113" spans="1:6" x14ac:dyDescent="0.25">
      <c r="A113" s="56" t="s">
        <v>14</v>
      </c>
      <c r="B113" s="246" t="s">
        <v>58</v>
      </c>
      <c r="C113" s="246"/>
      <c r="D113" s="246"/>
      <c r="E113" s="246"/>
      <c r="F113" s="65">
        <f>F34</f>
        <v>0</v>
      </c>
    </row>
    <row r="114" spans="1:6" x14ac:dyDescent="0.25">
      <c r="A114" s="56" t="s">
        <v>16</v>
      </c>
      <c r="B114" s="246" t="s">
        <v>104</v>
      </c>
      <c r="C114" s="246"/>
      <c r="D114" s="246"/>
      <c r="E114" s="246"/>
      <c r="F114" s="65">
        <f>F65</f>
        <v>0</v>
      </c>
    </row>
    <row r="115" spans="1:6" x14ac:dyDescent="0.25">
      <c r="A115" s="56" t="s">
        <v>18</v>
      </c>
      <c r="B115" s="246" t="s">
        <v>105</v>
      </c>
      <c r="C115" s="246"/>
      <c r="D115" s="246"/>
      <c r="E115" s="246"/>
      <c r="F115" s="65">
        <f>F73</f>
        <v>0</v>
      </c>
    </row>
    <row r="116" spans="1:6" x14ac:dyDescent="0.25">
      <c r="A116" s="56" t="s">
        <v>19</v>
      </c>
      <c r="B116" s="246" t="s">
        <v>106</v>
      </c>
      <c r="C116" s="246"/>
      <c r="D116" s="246"/>
      <c r="E116" s="246"/>
      <c r="F116" s="65">
        <f>F92</f>
        <v>0</v>
      </c>
    </row>
    <row r="117" spans="1:6" x14ac:dyDescent="0.25">
      <c r="A117" s="56" t="s">
        <v>21</v>
      </c>
      <c r="B117" s="246" t="s">
        <v>107</v>
      </c>
      <c r="C117" s="246"/>
      <c r="D117" s="246"/>
      <c r="E117" s="246"/>
      <c r="F117" s="65">
        <f>F99</f>
        <v>0</v>
      </c>
    </row>
    <row r="118" spans="1:6" x14ac:dyDescent="0.25">
      <c r="A118" s="247" t="s">
        <v>108</v>
      </c>
      <c r="B118" s="247"/>
      <c r="C118" s="247"/>
      <c r="D118" s="247"/>
      <c r="E118" s="247"/>
      <c r="F118" s="65">
        <f>SUM(F113:F117)</f>
        <v>0</v>
      </c>
    </row>
    <row r="119" spans="1:6" x14ac:dyDescent="0.25">
      <c r="A119" s="56" t="s">
        <v>21</v>
      </c>
      <c r="B119" s="246" t="s">
        <v>109</v>
      </c>
      <c r="C119" s="246"/>
      <c r="D119" s="246"/>
      <c r="E119" s="246"/>
      <c r="F119" s="65">
        <f>F109</f>
        <v>0</v>
      </c>
    </row>
    <row r="120" spans="1:6" x14ac:dyDescent="0.25">
      <c r="A120" s="247" t="s">
        <v>59</v>
      </c>
      <c r="B120" s="247"/>
      <c r="C120" s="247"/>
      <c r="D120" s="247"/>
      <c r="E120" s="247"/>
      <c r="F120" s="127">
        <f>SUM(F118:F119)</f>
        <v>0</v>
      </c>
    </row>
    <row r="121" spans="1:6" x14ac:dyDescent="0.25">
      <c r="A121" s="133"/>
      <c r="F121" s="134"/>
    </row>
    <row r="122" spans="1:6" x14ac:dyDescent="0.25">
      <c r="F122" s="135"/>
    </row>
  </sheetData>
  <mergeCells count="92">
    <mergeCell ref="A120:E120"/>
    <mergeCell ref="B114:E114"/>
    <mergeCell ref="B115:E115"/>
    <mergeCell ref="B116:E116"/>
    <mergeCell ref="B117:E117"/>
    <mergeCell ref="A118:E118"/>
    <mergeCell ref="B119:E119"/>
    <mergeCell ref="B113:E113"/>
    <mergeCell ref="B96:D96"/>
    <mergeCell ref="B97:D97"/>
    <mergeCell ref="B98:D98"/>
    <mergeCell ref="A100:F100"/>
    <mergeCell ref="A101:F101"/>
    <mergeCell ref="B102:D102"/>
    <mergeCell ref="C106:D106"/>
    <mergeCell ref="C108:D108"/>
    <mergeCell ref="A109:D109"/>
    <mergeCell ref="A111:F111"/>
    <mergeCell ref="A112:E112"/>
    <mergeCell ref="B95:D95"/>
    <mergeCell ref="A82:D82"/>
    <mergeCell ref="B84:D84"/>
    <mergeCell ref="B85:D85"/>
    <mergeCell ref="A88:F88"/>
    <mergeCell ref="B89:E89"/>
    <mergeCell ref="B90:E90"/>
    <mergeCell ref="B91:E91"/>
    <mergeCell ref="A92:E92"/>
    <mergeCell ref="A93:F93"/>
    <mergeCell ref="B94:D94"/>
    <mergeCell ref="B71:D71"/>
    <mergeCell ref="B72:D72"/>
    <mergeCell ref="A74:F74"/>
    <mergeCell ref="B75:D75"/>
    <mergeCell ref="B76:D76"/>
    <mergeCell ref="B77:D77"/>
    <mergeCell ref="B78:D78"/>
    <mergeCell ref="B79:D79"/>
    <mergeCell ref="B80:D80"/>
    <mergeCell ref="B81:D81"/>
    <mergeCell ref="B70:D70"/>
    <mergeCell ref="B53:E53"/>
    <mergeCell ref="D54:E54"/>
    <mergeCell ref="D55:E55"/>
    <mergeCell ref="D56:E56"/>
    <mergeCell ref="D57:E57"/>
    <mergeCell ref="A58:E58"/>
    <mergeCell ref="A60:F60"/>
    <mergeCell ref="B61:E61"/>
    <mergeCell ref="A66:F66"/>
    <mergeCell ref="B68:D68"/>
    <mergeCell ref="B69:D69"/>
    <mergeCell ref="A51:D51"/>
    <mergeCell ref="A39:D39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38:D38"/>
    <mergeCell ref="B27:E27"/>
    <mergeCell ref="B28:E28"/>
    <mergeCell ref="B29:E29"/>
    <mergeCell ref="B30:E30"/>
    <mergeCell ref="B31:E31"/>
    <mergeCell ref="B32:E32"/>
    <mergeCell ref="B33:E33"/>
    <mergeCell ref="A34:E34"/>
    <mergeCell ref="A35:F35"/>
    <mergeCell ref="B36:E36"/>
    <mergeCell ref="B37:D37"/>
    <mergeCell ref="B26:E26"/>
    <mergeCell ref="B8:E8"/>
    <mergeCell ref="B9:E9"/>
    <mergeCell ref="B10:E10"/>
    <mergeCell ref="A16:F16"/>
    <mergeCell ref="B19:E19"/>
    <mergeCell ref="B20:E20"/>
    <mergeCell ref="B21:E21"/>
    <mergeCell ref="B22:E22"/>
    <mergeCell ref="B23:E23"/>
    <mergeCell ref="A24:F24"/>
    <mergeCell ref="A25:F25"/>
    <mergeCell ref="B7:E7"/>
    <mergeCell ref="A1:G1"/>
    <mergeCell ref="A2:G2"/>
    <mergeCell ref="A4:F4"/>
    <mergeCell ref="A5:F5"/>
  </mergeCells>
  <pageMargins left="0.51181102362204722" right="0.51181102362204722" top="0.78740157480314965" bottom="0.78740157480314965" header="0.31496062992125984" footer="0.31496062992125984"/>
  <pageSetup scale="68" orientation="portrait" r:id="rId1"/>
  <rowBreaks count="2" manualBreakCount="2">
    <brk id="52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47</vt:i4>
      </vt:variant>
      <vt:variant>
        <vt:lpstr>Intervalos nomeados</vt:lpstr>
      </vt:variant>
      <vt:variant>
        <vt:i4>46</vt:i4>
      </vt:variant>
    </vt:vector>
  </HeadingPairs>
  <TitlesOfParts>
    <vt:vector size="93" baseType="lpstr">
      <vt:lpstr>Valor Global</vt:lpstr>
      <vt:lpstr>BDI</vt:lpstr>
      <vt:lpstr>AC</vt:lpstr>
      <vt:lpstr>C</vt:lpstr>
      <vt:lpstr>AE</vt:lpstr>
      <vt:lpstr>E</vt:lpstr>
      <vt:lpstr>EPD</vt:lpstr>
      <vt:lpstr>EPN</vt:lpstr>
      <vt:lpstr>ABH</vt:lpstr>
      <vt:lpstr>BH</vt:lpstr>
      <vt:lpstr>AG</vt:lpstr>
      <vt:lpstr>G</vt:lpstr>
      <vt:lpstr>AM</vt:lpstr>
      <vt:lpstr>M</vt:lpstr>
      <vt:lpstr>AP</vt:lpstr>
      <vt:lpstr>P</vt:lpstr>
      <vt:lpstr>APT</vt:lpstr>
      <vt:lpstr>PT</vt:lpstr>
      <vt:lpstr>AS</vt:lpstr>
      <vt:lpstr>S</vt:lpstr>
      <vt:lpstr>AMA</vt:lpstr>
      <vt:lpstr>ENCE</vt:lpstr>
      <vt:lpstr>ENCBH</vt:lpstr>
      <vt:lpstr>ENC</vt:lpstr>
      <vt:lpstr>EC</vt:lpstr>
      <vt:lpstr>EE</vt:lpstr>
      <vt:lpstr>AMX</vt:lpstr>
      <vt:lpstr>TECED</vt:lpstr>
      <vt:lpstr>V</vt:lpstr>
      <vt:lpstr>AEc</vt:lpstr>
      <vt:lpstr>ABHc</vt:lpstr>
      <vt:lpstr>APc</vt:lpstr>
      <vt:lpstr>APTc</vt:lpstr>
      <vt:lpstr>Elc</vt:lpstr>
      <vt:lpstr>BHc</vt:lpstr>
      <vt:lpstr>Pc</vt:lpstr>
      <vt:lpstr>PTc</vt:lpstr>
      <vt:lpstr>TECELET</vt:lpstr>
      <vt:lpstr>AEv</vt:lpstr>
      <vt:lpstr>ABHv</vt:lpstr>
      <vt:lpstr>APTv</vt:lpstr>
      <vt:lpstr>APv</vt:lpstr>
      <vt:lpstr>Ev</vt:lpstr>
      <vt:lpstr>BHv</vt:lpstr>
      <vt:lpstr>Pv</vt:lpstr>
      <vt:lpstr>PTv</vt:lpstr>
      <vt:lpstr>TECEDv</vt:lpstr>
      <vt:lpstr>ABH!Area_de_impressao</vt:lpstr>
      <vt:lpstr>ABHc!Area_de_impressao</vt:lpstr>
      <vt:lpstr>ABHv!Area_de_impressao</vt:lpstr>
      <vt:lpstr>AC!Area_de_impressao</vt:lpstr>
      <vt:lpstr>AE!Area_de_impressao</vt:lpstr>
      <vt:lpstr>AEc!Area_de_impressao</vt:lpstr>
      <vt:lpstr>AEv!Area_de_impressao</vt:lpstr>
      <vt:lpstr>AG!Area_de_impressao</vt:lpstr>
      <vt:lpstr>AM!Area_de_impressao</vt:lpstr>
      <vt:lpstr>AMA!Area_de_impressao</vt:lpstr>
      <vt:lpstr>AMX!Area_de_impressao</vt:lpstr>
      <vt:lpstr>AP!Area_de_impressao</vt:lpstr>
      <vt:lpstr>APc!Area_de_impressao</vt:lpstr>
      <vt:lpstr>APT!Area_de_impressao</vt:lpstr>
      <vt:lpstr>APTc!Area_de_impressao</vt:lpstr>
      <vt:lpstr>APTv!Area_de_impressao</vt:lpstr>
      <vt:lpstr>APv!Area_de_impressao</vt:lpstr>
      <vt:lpstr>AS!Area_de_impressao</vt:lpstr>
      <vt:lpstr>BDI!Area_de_impressao</vt:lpstr>
      <vt:lpstr>BH!Area_de_impressao</vt:lpstr>
      <vt:lpstr>BHc!Area_de_impressao</vt:lpstr>
      <vt:lpstr>BHv!Area_de_impressao</vt:lpstr>
      <vt:lpstr>'C'!Area_de_impressao</vt:lpstr>
      <vt:lpstr>E!Area_de_impressao</vt:lpstr>
      <vt:lpstr>EC!Area_de_impressao</vt:lpstr>
      <vt:lpstr>EE!Area_de_impressao</vt:lpstr>
      <vt:lpstr>Elc!Area_de_impressao</vt:lpstr>
      <vt:lpstr>ENC!Area_de_impressao</vt:lpstr>
      <vt:lpstr>ENCBH!Area_de_impressao</vt:lpstr>
      <vt:lpstr>ENCE!Area_de_impressao</vt:lpstr>
      <vt:lpstr>EPD!Area_de_impressao</vt:lpstr>
      <vt:lpstr>EPN!Area_de_impressao</vt:lpstr>
      <vt:lpstr>Ev!Area_de_impressao</vt:lpstr>
      <vt:lpstr>G!Area_de_impressao</vt:lpstr>
      <vt:lpstr>M!Area_de_impressao</vt:lpstr>
      <vt:lpstr>P!Area_de_impressao</vt:lpstr>
      <vt:lpstr>Pc!Area_de_impressao</vt:lpstr>
      <vt:lpstr>PT!Area_de_impressao</vt:lpstr>
      <vt:lpstr>PTc!Area_de_impressao</vt:lpstr>
      <vt:lpstr>PTv!Area_de_impressao</vt:lpstr>
      <vt:lpstr>Pv!Area_de_impressao</vt:lpstr>
      <vt:lpstr>S!Area_de_impressao</vt:lpstr>
      <vt:lpstr>TECED!Area_de_impressao</vt:lpstr>
      <vt:lpstr>TECEDv!Area_de_impressao</vt:lpstr>
      <vt:lpstr>V!Area_de_impressao</vt:lpstr>
      <vt:lpstr>'Valor Global'!Area_de_impressao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Grossi Goulart</dc:creator>
  <cp:lastModifiedBy>UFPE</cp:lastModifiedBy>
  <cp:lastPrinted>2020-08-05T10:32:32Z</cp:lastPrinted>
  <dcterms:created xsi:type="dcterms:W3CDTF">2015-09-22T12:29:08Z</dcterms:created>
  <dcterms:modified xsi:type="dcterms:W3CDTF">2020-08-12T21:34:05Z</dcterms:modified>
</cp:coreProperties>
</file>