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1880" windowHeight="6600" tabRatio="639" activeTab="0"/>
  </bookViews>
  <sheets>
    <sheet name="1. Receitas " sheetId="1" r:id="rId1"/>
    <sheet name="2. Orçamento Detalhado" sheetId="2" r:id="rId2"/>
    <sheet name="3. Pessoa Física e Obrigações" sheetId="3" r:id="rId3"/>
    <sheet name="4. Despesas com Combustível" sheetId="4" r:id="rId4"/>
    <sheet name="5. D.O.A. FADE" sheetId="5" r:id="rId5"/>
  </sheets>
  <definedNames>
    <definedName name="_xlfn.COUNTIFS" hidden="1">#NAME?</definedName>
    <definedName name="_xlfn.IFERROR" hidden="1">#NAME?</definedName>
    <definedName name="_xlfn.SUMIFS" hidden="1">#NAME?</definedName>
    <definedName name="_xlnm.Print_Area" localSheetId="0">'1. Receitas '!$A$2:$E$37</definedName>
    <definedName name="_xlnm.Print_Area" localSheetId="2">'3. Pessoa Física e Obrigações'!$A$1:$K$141</definedName>
    <definedName name="_xlnm.Print_Area" localSheetId="3">'4. Despesas com Combustível'!$A$1:$L$23</definedName>
  </definedNames>
  <calcPr fullCalcOnLoad="1"/>
</workbook>
</file>

<file path=xl/sharedStrings.xml><?xml version="1.0" encoding="utf-8"?>
<sst xmlns="http://schemas.openxmlformats.org/spreadsheetml/2006/main" count="495" uniqueCount="327">
  <si>
    <t>Nome Completo do Docente</t>
  </si>
  <si>
    <t>Carga Horária</t>
  </si>
  <si>
    <t>Valor da Hora</t>
  </si>
  <si>
    <t>Total a Receber</t>
  </si>
  <si>
    <t>DADOS FUNCIONAIS</t>
  </si>
  <si>
    <t>CÁLCULO DO PAGAMENTO</t>
  </si>
  <si>
    <t>Total (*)</t>
  </si>
  <si>
    <t>DESCRIÇÃO</t>
  </si>
  <si>
    <t>1. Inscrição para seleção</t>
  </si>
  <si>
    <t>2. Matrícula</t>
  </si>
  <si>
    <t>3. Mensalidade</t>
  </si>
  <si>
    <t>Nº DE ALUNOS</t>
  </si>
  <si>
    <t>Nº DE MESES</t>
  </si>
  <si>
    <t>TOTAL</t>
  </si>
  <si>
    <t>VALOR (R$)</t>
  </si>
  <si>
    <t xml:space="preserve">TOTAL GERAL DAS RECEITAS  </t>
  </si>
  <si>
    <t xml:space="preserve">PESSOAL CONTRATADO: </t>
  </si>
  <si>
    <t>- INSS 20% (Prestador de serviços exceto bolsistas/estagiários e Pessoal Contratado)</t>
  </si>
  <si>
    <t>VALOR A RECEBER</t>
  </si>
  <si>
    <t>Mensal</t>
  </si>
  <si>
    <t>Total</t>
  </si>
  <si>
    <t>Coordenador</t>
  </si>
  <si>
    <t>Secretário</t>
  </si>
  <si>
    <t>Orientação de Monografia</t>
  </si>
  <si>
    <t>Palestrante Convidado</t>
  </si>
  <si>
    <r>
      <t xml:space="preserve">TOTAL </t>
    </r>
    <r>
      <rPr>
        <b/>
        <sz val="10"/>
        <color indexed="12"/>
        <rFont val="Times New Roman"/>
        <family val="1"/>
      </rPr>
      <t>(*)</t>
    </r>
  </si>
  <si>
    <t>Quant.</t>
  </si>
  <si>
    <t>Apoio Administrativo</t>
  </si>
  <si>
    <t>Transporte</t>
  </si>
  <si>
    <t>Nº Meses</t>
  </si>
  <si>
    <t>Nome Completo</t>
  </si>
  <si>
    <t>Seguro</t>
  </si>
  <si>
    <t>Função</t>
  </si>
  <si>
    <t>CPF</t>
  </si>
  <si>
    <t>Nome Completo do Contratado</t>
  </si>
  <si>
    <t>Valor da Palestra</t>
  </si>
  <si>
    <t>Nº Palestras</t>
  </si>
  <si>
    <t>Nº Monografias</t>
  </si>
  <si>
    <t>Orientação Monografia</t>
  </si>
  <si>
    <t>(mm/aa - mm/aa)</t>
  </si>
  <si>
    <t xml:space="preserve">Período         </t>
  </si>
  <si>
    <t>Meses</t>
  </si>
  <si>
    <t>Receber</t>
  </si>
  <si>
    <t>Nº</t>
  </si>
  <si>
    <t>Total a</t>
  </si>
  <si>
    <t>SIAPE</t>
  </si>
  <si>
    <t>Matrícula</t>
  </si>
  <si>
    <t>Nome</t>
  </si>
  <si>
    <t>Origem</t>
  </si>
  <si>
    <t>Destino</t>
  </si>
  <si>
    <t>Tipo de combustível</t>
  </si>
  <si>
    <t>Valor Comb.</t>
  </si>
  <si>
    <t>Km/Litro</t>
  </si>
  <si>
    <t>Docente</t>
  </si>
  <si>
    <t>Veículo</t>
  </si>
  <si>
    <t>Retorno</t>
  </si>
  <si>
    <t>Administrativo</t>
  </si>
  <si>
    <t>Palestrante</t>
  </si>
  <si>
    <t>Orientador</t>
  </si>
  <si>
    <t>Km Origem/Destino</t>
  </si>
  <si>
    <t xml:space="preserve">Quant. </t>
  </si>
  <si>
    <t>- Encargos (37,34% - INSS, FGTS, PIS)</t>
  </si>
  <si>
    <t>Item</t>
  </si>
  <si>
    <t>Descrição</t>
  </si>
  <si>
    <t>Unidade</t>
  </si>
  <si>
    <t>Valor Unitário</t>
  </si>
  <si>
    <t>Valor Total</t>
  </si>
  <si>
    <t>PERCENTUAL CORRESPONDENTE (%)</t>
  </si>
  <si>
    <t>Matrícula SIAPE/CPF**</t>
  </si>
  <si>
    <t>(**) Indicar SIAPE no caso de servidor público federal ou CPF no caso de docente externo sem vínculo com instituição federal.</t>
  </si>
  <si>
    <t>ITEM</t>
  </si>
  <si>
    <t xml:space="preserve">DESCRIÇÃO </t>
  </si>
  <si>
    <t>UN</t>
  </si>
  <si>
    <t xml:space="preserve">TOTAL </t>
  </si>
  <si>
    <t xml:space="preserve"> ORÇAMENTO DETALHADO </t>
  </si>
  <si>
    <t>Preço Médio Unitário</t>
  </si>
  <si>
    <t>Qtde.</t>
  </si>
  <si>
    <t>Cotação 1</t>
  </si>
  <si>
    <t>Cotação 2</t>
  </si>
  <si>
    <t>Cotação 3</t>
  </si>
  <si>
    <t xml:space="preserve"> TOTAL </t>
  </si>
  <si>
    <t>Preço unitário</t>
  </si>
  <si>
    <t>Empresa 1 (Nome/CNPJ)</t>
  </si>
  <si>
    <t>Empresa 2 (Nome/CNPJ)</t>
  </si>
  <si>
    <t>Empresa 3 (Nome/CNPJ)</t>
  </si>
  <si>
    <t>Justificativa para o valor unitário apresentado.</t>
  </si>
  <si>
    <t>SESMT (R$ 25,00 por funcionário contratado)</t>
  </si>
  <si>
    <t xml:space="preserve">    - Provisões e Questões Trabalhistas (46,66% - Férias, 13º salário, Aviso Prévio, Encargos Provisões)</t>
  </si>
  <si>
    <t>A definir</t>
  </si>
  <si>
    <t>A definir (UFPE)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</si>
  <si>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</si>
  <si>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</si>
  <si>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</si>
  <si>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</si>
  <si>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</si>
  <si>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</si>
  <si>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</si>
  <si>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</si>
  <si>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</si>
  <si>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</si>
  <si>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2. Material de Consumo (3390.30)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</si>
  <si>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</si>
  <si>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</si>
  <si>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</si>
  <si>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</si>
  <si>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</si>
  <si>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</si>
  <si>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</si>
  <si>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</si>
  <si>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</si>
  <si>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</si>
  <si>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</si>
  <si>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</si>
  <si>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</si>
  <si>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</si>
  <si>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</si>
  <si>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</si>
  <si>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3. Passagens e Despesas com Locomoção (3390.33)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</si>
  <si>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</si>
  <si>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</si>
  <si>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</si>
  <si>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</si>
  <si>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</si>
  <si>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</si>
  <si>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</si>
  <si>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</si>
  <si>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</si>
  <si>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</si>
  <si>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5.1</t>
  </si>
  <si>
    <t>5.2</t>
  </si>
  <si>
    <t>5.3</t>
  </si>
  <si>
    <t>5.4</t>
  </si>
  <si>
    <t>5.5</t>
  </si>
  <si>
    <t>Decreto nº 5.992/2006</t>
  </si>
  <si>
    <t>Finalidade</t>
  </si>
  <si>
    <t>Função*</t>
  </si>
  <si>
    <r>
      <t>1. Diárias para Servidores Federais (3390.14)/</t>
    </r>
    <r>
      <rPr>
        <b/>
        <i/>
        <sz val="10"/>
        <rFont val="Times New Roman"/>
        <family val="1"/>
      </rPr>
      <t>Adiantamento de Viagens para Externos (3390.36.02)</t>
    </r>
  </si>
  <si>
    <t xml:space="preserve">Finalidade das passagens e despesas com locomoção:     </t>
  </si>
  <si>
    <t>NOME DO CURSO</t>
  </si>
  <si>
    <r>
      <t xml:space="preserve">* Poderão constar as funções de </t>
    </r>
    <r>
      <rPr>
        <i/>
        <u val="single"/>
        <sz val="10"/>
        <rFont val="Times New Roman"/>
        <family val="1"/>
      </rPr>
      <t>secretário</t>
    </r>
    <r>
      <rPr>
        <i/>
        <sz val="10"/>
        <rFont val="Times New Roman"/>
        <family val="1"/>
      </rPr>
      <t xml:space="preserve"> e/ou </t>
    </r>
    <r>
      <rPr>
        <i/>
        <u val="single"/>
        <sz val="10"/>
        <rFont val="Times New Roman"/>
        <family val="1"/>
      </rPr>
      <t>apoio administrativo</t>
    </r>
    <r>
      <rPr>
        <i/>
        <sz val="10"/>
        <rFont val="Times New Roman"/>
        <family val="1"/>
      </rPr>
      <t xml:space="preserve"> nesta Planilha 14.4.4 quando não constarem as referidas funções na Planilha 14.4</t>
    </r>
  </si>
  <si>
    <t>¹ Para a função supervisão administrativa (caso seja necessária): observar o art. 28 da Resolução nº 2/2006 - CCEPE, que estabelece que poderá haver uma Supervisão Administrativa quando no mesmo Departamento existirem três ou mais cursos em andamento, devendo a previsão de remunração constar apenas na proposta de um dos cursos, anexando-se a justificativa da supervisão nos demais cursos em andamento.</t>
  </si>
  <si>
    <t>Serviços Gerais²</t>
  </si>
  <si>
    <t>Supervisão Administrativa¹</t>
  </si>
  <si>
    <t>O total de orientações considera a quantidade de alunos regulares/pagantes matriculados e o número de alunos bolsistas.</t>
  </si>
  <si>
    <t>(*) Este total será inserido automaticamente na rubrica 3390.36 da Planilha 14.2 - Obs.: as funções acima não são obrigatórias. Trata-se das funções permitidas.</t>
  </si>
  <si>
    <t>Inscrições em congressos a definir, dependendo da submissão/aprovação dos trabalhos submetidos (despesa não obrigatória)</t>
  </si>
  <si>
    <t>Titulação</t>
  </si>
  <si>
    <t>A definir (Externo)¹</t>
  </si>
  <si>
    <t>Vínculo</t>
  </si>
  <si>
    <t>Remuneração a UFPE 13% (5% - Do Departamento ou Núcleo, 4% - Do Centro, 3%  Administração Central, 
1% - Fundo de Desenvolvimento Institucional) sobre o valor da receita bruta, exceto do Material Permanente.</t>
  </si>
  <si>
    <t xml:space="preserve">Seguro Estagiário (R$ 50,00 anual por estagiário) </t>
  </si>
  <si>
    <t xml:space="preserve">Previsão de Publicação do instrumento legal no Diário Oficial da União </t>
  </si>
  <si>
    <t>Previsão de Inadimplência (não obrigatória - sugestão: 5% a 10% sobre o valor da receita)</t>
  </si>
  <si>
    <t>Vale transporte dos contratados</t>
  </si>
  <si>
    <t>Vale alimentação dos contratados</t>
  </si>
  <si>
    <t>(Alunos da graduação compatível com a área, comprovando através de relatórios periódicos (mensal) as  atividades por ele desenvolvidas no curso, considerando que  esse valor é reajustável anualmente).</t>
  </si>
  <si>
    <t>(Ver tabela salarial-docentes da UFPE)</t>
  </si>
  <si>
    <t>(Ver resolução 02/2006 CCEPE)</t>
  </si>
  <si>
    <t>Vide Planilha em anexo.</t>
  </si>
  <si>
    <t>2.17</t>
  </si>
  <si>
    <t>2.18</t>
  </si>
  <si>
    <t>2.19</t>
  </si>
  <si>
    <t>2.20</t>
  </si>
  <si>
    <t>Despesas com combustível (Vide Planilha em anexo)</t>
  </si>
  <si>
    <t>6.1</t>
  </si>
  <si>
    <t>6.2</t>
  </si>
  <si>
    <t>6.3</t>
  </si>
  <si>
    <t>6.4</t>
  </si>
  <si>
    <t>6.5</t>
  </si>
  <si>
    <t>6.6</t>
  </si>
  <si>
    <t>6.7</t>
  </si>
  <si>
    <t>6.8</t>
  </si>
  <si>
    <t>6.9</t>
  </si>
  <si>
    <t>6.10</t>
  </si>
  <si>
    <t>6.11</t>
  </si>
  <si>
    <t>6.12</t>
  </si>
  <si>
    <t>6.13</t>
  </si>
  <si>
    <t>6.14</t>
  </si>
  <si>
    <t>6.15</t>
  </si>
  <si>
    <t>Disciplina</t>
  </si>
  <si>
    <t xml:space="preserve"> PROPOSTA ORÇAMENTÁRIA GLOBAL DO CURSO                                                                </t>
  </si>
  <si>
    <t>Fonte de Receitas</t>
  </si>
  <si>
    <t>ENCARGOS</t>
  </si>
  <si>
    <t>PROVISÕES</t>
  </si>
  <si>
    <t>Questões Trabalhistas (10%)</t>
  </si>
  <si>
    <t xml:space="preserve">SESMT </t>
  </si>
  <si>
    <t>Vale Transporte</t>
  </si>
  <si>
    <t>Vale Alimentação</t>
  </si>
  <si>
    <t>INSS</t>
  </si>
  <si>
    <t>FGTS</t>
  </si>
  <si>
    <t>PIS</t>
  </si>
  <si>
    <t>Férias</t>
  </si>
  <si>
    <t>13º Salário</t>
  </si>
  <si>
    <t>Aviso</t>
  </si>
  <si>
    <t>Encargos Provisões</t>
  </si>
  <si>
    <t>(28,34%)</t>
  </si>
  <si>
    <t>(8,00%)</t>
  </si>
  <si>
    <t>(1,00%)</t>
  </si>
  <si>
    <t>Proporcionais (11,11%)</t>
  </si>
  <si>
    <t>Proporcional (8,33%)</t>
  </si>
  <si>
    <t>Prévio (9,17%)</t>
  </si>
  <si>
    <t>Férias, 13º Indenizados (0,92%)</t>
  </si>
  <si>
    <t>13º Salario Indenizado (0,70%)</t>
  </si>
  <si>
    <t>FGTS/ Multa Rescisória (6,43%)</t>
  </si>
  <si>
    <t>4. Outros Serviços de Terceiros - Pessoa Jurídica (3390.39)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</si>
  <si>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</si>
  <si>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</si>
  <si>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</si>
  <si>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</si>
  <si>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</si>
  <si>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</si>
  <si>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</si>
  <si>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</si>
  <si>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</si>
  <si>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</si>
  <si>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</si>
  <si>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</si>
  <si>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</si>
  <si>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</si>
  <si>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</si>
  <si>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5. Aquisição de Software (4490.37)</t>
  </si>
  <si>
    <t>6. Equipamentos e Material Permanente (4490.52)</t>
  </si>
  <si>
    <t>7. Outros Serviços de Terceiros - Pessoa Física (3390.36)</t>
  </si>
  <si>
    <t>8. Obrigações Tributárias e Contributivas (3390.47)</t>
  </si>
  <si>
    <t>7.1 Planiha de Pagamento Docente</t>
  </si>
  <si>
    <t>7.2 Remuneração de Coordenador/Secretária/Apoio Administrativo/Outros</t>
  </si>
  <si>
    <t>7.3 Remuneração de Estagiários/Bolsistas</t>
  </si>
  <si>
    <t>7.4 Remuneração de Orientações de Monografia</t>
  </si>
  <si>
    <t>7.5 Remuneração de Palestrantes Convidados</t>
  </si>
  <si>
    <t>7.6 Remuneração de Pessoal Contratado</t>
  </si>
  <si>
    <t>8. OBRIGAÇÕES TRIBUTÁRIAS E CONTRIBUTIVAS - 3390.47</t>
  </si>
  <si>
    <t>Despesas com Combustível (detalhamento do item 4 do Orçamento Detalhado)</t>
  </si>
  <si>
    <r>
      <t>7. Outras Fontes (</t>
    </r>
    <r>
      <rPr>
        <sz val="10"/>
        <color indexed="10"/>
        <rFont val="Times New Roman"/>
        <family val="1"/>
      </rPr>
      <t>especificar</t>
    </r>
    <r>
      <rPr>
        <sz val="10"/>
        <rFont val="Times New Roman"/>
        <family val="1"/>
      </rPr>
      <t>)</t>
    </r>
  </si>
  <si>
    <t>Despesas Operacionais e Administrativas da Fundação de Apoio</t>
  </si>
  <si>
    <t>4.16</t>
  </si>
  <si>
    <t>4.17</t>
  </si>
  <si>
    <t>4.18</t>
  </si>
  <si>
    <t>4.19</t>
  </si>
  <si>
    <t>4.20</t>
  </si>
  <si>
    <t>Conforme Resolução nº 08/2018 do Conselho Universitário da UFPE</t>
  </si>
  <si>
    <t xml:space="preserve"> (Conforme Resolução nº 08/2018 do Conselho Universitário da UFPE)</t>
  </si>
  <si>
    <t>Vide Planilha em anexo. (Conforme Resolução nº 08/2018 do Conselho Universitário da UFPE)</t>
  </si>
  <si>
    <t>1. Diárias (3390.14)/Adiantamento de Viagens(3390.36.02)</t>
  </si>
  <si>
    <t>TOTAL GERAL DAS DESPESAS</t>
  </si>
  <si>
    <t>PLANO DE APLICAÇÃO DAS DESPESAS</t>
  </si>
  <si>
    <t>Despesas</t>
  </si>
  <si>
    <t>SALDO DE RECEITAS E DESPESAS (deve ser igual a zero)</t>
  </si>
  <si>
    <t>ida/volta</t>
  </si>
  <si>
    <t xml:space="preserve">As pesquisas de preços para passagens aéreas não foram apresentadas, tendo em vista que o valor apresenta grande oscilação de acordo com o trecho e com o período da compra (o valor unitário indicado corresponderá a uma estimativa). Contudo, destaca-se que, quando da realização da referida despesa, deverá ser observada a legislação pertinente e os preços praticados pelo mercado, bem como os devidos processos de aquisição pela FADE.       </t>
  </si>
  <si>
    <t>Disponibilizado pela Fundação de Apoio.</t>
  </si>
  <si>
    <t>Não se aplica</t>
  </si>
  <si>
    <t>Inviável cotação, em virtude da impossibilidade de prever quais materiais/equipamentos precisarão de manutenção corretiva, que será necessária quando da ocorrência de sinistro.</t>
  </si>
  <si>
    <t>Boletos bancários (matrícula e mensalidade)</t>
  </si>
  <si>
    <t>boleto</t>
  </si>
  <si>
    <t>%</t>
  </si>
  <si>
    <t>Limite de valores</t>
  </si>
  <si>
    <t>Adjunto Especialista:</t>
  </si>
  <si>
    <t xml:space="preserve">Adjunto Mestre: </t>
  </si>
  <si>
    <t>Adjunto Doutor:</t>
  </si>
  <si>
    <t xml:space="preserve">Associado Doutor: </t>
  </si>
  <si>
    <t xml:space="preserve">Titular Doutor: </t>
  </si>
  <si>
    <t>Coordenador:</t>
  </si>
  <si>
    <t>Secretário (UFPE):</t>
  </si>
  <si>
    <t>Supervisão Administrativa:</t>
  </si>
  <si>
    <t>Serviços Gerais:</t>
  </si>
  <si>
    <t>até R$ 712,90</t>
  </si>
  <si>
    <t>até R$ 700,00</t>
  </si>
  <si>
    <t>ver abaixo</t>
  </si>
  <si>
    <t>R$ 6,00 por dia</t>
  </si>
  <si>
    <t>Por orientação:</t>
  </si>
  <si>
    <t>até R$ 1.200,00</t>
  </si>
  <si>
    <t>Estagiário 20h:</t>
  </si>
  <si>
    <t>Estagiário 30h:</t>
  </si>
  <si>
    <t>Transporte:</t>
  </si>
  <si>
    <t>Palestrante:</t>
  </si>
  <si>
    <t>até R$ 1.428,00</t>
  </si>
  <si>
    <t>Secretário (externo):</t>
  </si>
  <si>
    <t>Apoio Administrativo (externo):</t>
  </si>
  <si>
    <t>Apoio Administrativo (UFPE):</t>
  </si>
  <si>
    <t>Vale Transporte:</t>
  </si>
  <si>
    <t>Vale Alimentação:</t>
  </si>
  <si>
    <t>até R$ 2.446,96</t>
  </si>
  <si>
    <t>até R$ 458,00</t>
  </si>
  <si>
    <t>consultar FADE</t>
  </si>
  <si>
    <t>4. Outras Fontes (alunos bolsistas)</t>
  </si>
  <si>
    <t>5. Outras Fontes (alunos especiais)</t>
  </si>
  <si>
    <t>6. Outras Fontes (alunos reprovados)</t>
  </si>
  <si>
    <r>
      <t>Quant. Alunos Regulares (Pagantes:</t>
    </r>
    <r>
      <rPr>
        <i/>
        <sz val="9"/>
        <color indexed="10"/>
        <rFont val="Times New Roman"/>
        <family val="1"/>
      </rPr>
      <t xml:space="preserve"> XX; </t>
    </r>
    <r>
      <rPr>
        <i/>
        <sz val="9"/>
        <rFont val="Times New Roman"/>
        <family val="1"/>
      </rPr>
      <t xml:space="preserve">Bosistas: </t>
    </r>
    <r>
      <rPr>
        <i/>
        <sz val="9"/>
        <color indexed="10"/>
        <rFont val="Times New Roman"/>
        <family val="1"/>
      </rPr>
      <t>XX)</t>
    </r>
    <r>
      <rPr>
        <i/>
        <sz val="9"/>
        <rFont val="Times New Roman"/>
        <family val="1"/>
      </rPr>
      <t xml:space="preserve">; Quant. Alunos Especiais (disciplinas isoladas): </t>
    </r>
    <r>
      <rPr>
        <i/>
        <sz val="9"/>
        <color indexed="10"/>
        <rFont val="Times New Roman"/>
        <family val="1"/>
      </rPr>
      <t xml:space="preserve">XX; </t>
    </r>
    <r>
      <rPr>
        <i/>
        <sz val="9"/>
        <rFont val="Times New Roman"/>
        <family val="1"/>
      </rPr>
      <t xml:space="preserve">Quant. Alunos Reprovado: </t>
    </r>
    <r>
      <rPr>
        <i/>
        <sz val="9"/>
        <color indexed="10"/>
        <rFont val="Times New Roman"/>
        <family val="1"/>
      </rPr>
      <t>XX</t>
    </r>
  </si>
  <si>
    <t>Observações adicionais:</t>
  </si>
  <si>
    <t>2.21</t>
  </si>
  <si>
    <t>2.22</t>
  </si>
  <si>
    <t>2.23</t>
  </si>
  <si>
    <t>2.24</t>
  </si>
  <si>
    <t>2.25</t>
  </si>
  <si>
    <t>2.26</t>
  </si>
  <si>
    <t>2.27</t>
  </si>
  <si>
    <t>2.28</t>
  </si>
  <si>
    <t>2.29</t>
  </si>
  <si>
    <t>2.30</t>
  </si>
  <si>
    <t>Passagens aéreas nacionais</t>
  </si>
  <si>
    <t>Passagens aéreas internacionais</t>
  </si>
  <si>
    <r>
      <t>Serviço de manutenção corretiva (</t>
    </r>
    <r>
      <rPr>
        <sz val="10"/>
        <color indexed="10"/>
        <rFont val="Times New Roman"/>
        <family val="1"/>
      </rPr>
      <t>especificar a manutenção</t>
    </r>
    <r>
      <rPr>
        <sz val="10"/>
        <rFont val="Times New Roman"/>
        <family val="1"/>
      </rPr>
      <t xml:space="preserve">) (despesa não obrigatória)   </t>
    </r>
  </si>
  <si>
    <t>6.16</t>
  </si>
  <si>
    <t>6.17</t>
  </si>
  <si>
    <t>6.18</t>
  </si>
  <si>
    <t>6.19</t>
  </si>
  <si>
    <t>6.20</t>
  </si>
  <si>
    <t>Valores do Decreto nº 5.992/2006</t>
  </si>
  <si>
    <t>Brasília, Manuas, Rio de Janeiro</t>
  </si>
  <si>
    <t>Recife, Salvador, São Paulo</t>
  </si>
  <si>
    <t>Outras capitais de Estados</t>
  </si>
  <si>
    <t>Demais localidades</t>
  </si>
  <si>
    <t>Belo Horizonte, Fortaleza, Porto Alegre</t>
  </si>
  <si>
    <t>Adicional* de Embarque e Desembarque</t>
  </si>
  <si>
    <t>*O adcional é por viagem (não é proporcional à quant. de diárias)</t>
  </si>
  <si>
    <t>até R$ 231,52</t>
  </si>
  <si>
    <t>até R$ 289,39</t>
  </si>
  <si>
    <t xml:space="preserve"> até R$ 414,80</t>
  </si>
  <si>
    <t>até R$ 583,24</t>
  </si>
  <si>
    <t>até R$ 641,56</t>
  </si>
  <si>
    <t>No caso de externos, usar como referência o adjunto.</t>
  </si>
  <si>
    <t>até R$ 975,51</t>
  </si>
  <si>
    <r>
      <t xml:space="preserve">² Para a função serviços gerais (caso seja necessária): o pagamento será por </t>
    </r>
    <r>
      <rPr>
        <i/>
        <u val="single"/>
        <sz val="10"/>
        <rFont val="Times New Roman"/>
        <family val="1"/>
      </rPr>
      <t>diária</t>
    </r>
    <r>
      <rPr>
        <i/>
        <sz val="10"/>
        <rFont val="Times New Roman"/>
        <family val="1"/>
      </rPr>
      <t xml:space="preserve">, sendo </t>
    </r>
    <r>
      <rPr>
        <i/>
        <sz val="10"/>
        <color indexed="10"/>
        <rFont val="Times New Roman"/>
        <family val="1"/>
      </rPr>
      <t xml:space="preserve">XX </t>
    </r>
    <r>
      <rPr>
        <i/>
        <sz val="10"/>
        <rFont val="Times New Roman"/>
        <family val="1"/>
      </rPr>
      <t xml:space="preserve">diária por semana, cada uma no valor de até R$ </t>
    </r>
    <r>
      <rPr>
        <i/>
        <sz val="10"/>
        <color indexed="10"/>
        <rFont val="Times New Roman"/>
        <family val="1"/>
      </rPr>
      <t>60,00</t>
    </r>
    <r>
      <rPr>
        <i/>
        <sz val="10"/>
        <rFont val="Times New Roman"/>
        <family val="1"/>
      </rPr>
      <t xml:space="preserve">, que multiplicado por </t>
    </r>
    <r>
      <rPr>
        <i/>
        <sz val="10"/>
        <color indexed="10"/>
        <rFont val="Times New Roman"/>
        <family val="1"/>
      </rPr>
      <t>XX</t>
    </r>
    <r>
      <rPr>
        <i/>
        <sz val="10"/>
        <rFont val="Times New Roman"/>
        <family val="1"/>
      </rPr>
      <t xml:space="preserve"> semanas totaliza R$ </t>
    </r>
    <r>
      <rPr>
        <i/>
        <sz val="10"/>
        <color indexed="10"/>
        <rFont val="Times New Roman"/>
        <family val="1"/>
      </rPr>
      <t xml:space="preserve">XXX </t>
    </r>
    <r>
      <rPr>
        <i/>
        <sz val="10"/>
        <rFont val="Times New Roman"/>
        <family val="1"/>
      </rPr>
      <t xml:space="preserve">por mês. </t>
    </r>
    <r>
      <rPr>
        <b/>
        <i/>
        <sz val="10"/>
        <color indexed="10"/>
        <rFont val="Times New Roman"/>
        <family val="1"/>
      </rPr>
      <t>A justificativa para a necessidade da referida despesa consta anexa ao processo (Doc. XX).</t>
    </r>
  </si>
  <si>
    <t>Permitido a cada docente do curso orientar no</t>
  </si>
  <si>
    <t xml:space="preserve"> máximo 8 alunos.</t>
  </si>
  <si>
    <r>
      <t>¹ Para a definição do quantitativo de palestrantes, será respeitado o limite de 2/3 da equipe</t>
    </r>
    <r>
      <rPr>
        <i/>
        <u val="single"/>
        <sz val="10"/>
        <rFont val="Times New Roman"/>
        <family val="1"/>
      </rPr>
      <t xml:space="preserve"> total</t>
    </r>
    <r>
      <rPr>
        <i/>
        <sz val="10"/>
        <rFont val="Times New Roman"/>
        <family val="1"/>
      </rPr>
      <t xml:space="preserve"> do Curso ser composta por pessoal vinculado à UFPE, conforme estabelecido no Decreto nº 7.423/2010 e na Resolução nº 08/2018-UFPE.     </t>
    </r>
  </si>
  <si>
    <t>Custos de Gerenciamento FADE (até 7%) (D.O.A.) (Detalhamento do item 4 do Orçamento Detalhado)</t>
  </si>
</sst>
</file>

<file path=xl/styles.xml><?xml version="1.0" encoding="utf-8"?>
<styleSheet xmlns="http://schemas.openxmlformats.org/spreadsheetml/2006/main">
  <numFmts count="3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 &quot;#,##0.00;[Red]&quot;R$ &quot;#,##0.00"/>
    <numFmt numFmtId="173" formatCode="#,##0.00;[Red]#,##0.00"/>
    <numFmt numFmtId="174" formatCode="0;[Red]0"/>
    <numFmt numFmtId="175" formatCode="#,##0;[Red]#,##0"/>
    <numFmt numFmtId="176" formatCode="&quot;R$ &quot;#,##0.00"/>
    <numFmt numFmtId="177" formatCode="0_);\(0\)"/>
    <numFmt numFmtId="178" formatCode="\ \ \ \ \ "/>
    <numFmt numFmtId="179" formatCode="[$-416]dddd\,\ d&quot; de &quot;mmmm&quot; de &quot;yyyy"/>
    <numFmt numFmtId="180" formatCode="0.00_);\(0.00\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0.0"/>
    <numFmt numFmtId="186" formatCode="_(* #,##0.0_);_(* \(#,##0.0\);_(* &quot;-&quot;??_);_(@_)"/>
    <numFmt numFmtId="187" formatCode="_(* #,##0_);_(* \(#,##0\);_(* &quot;-&quot;??_);_(@_)"/>
    <numFmt numFmtId="188" formatCode="0.0000"/>
    <numFmt numFmtId="189" formatCode="0.00000"/>
    <numFmt numFmtId="190" formatCode="0.000"/>
    <numFmt numFmtId="191" formatCode="&quot;R$&quot;\ #,##0.00"/>
    <numFmt numFmtId="192" formatCode="&quot;Ativado&quot;;&quot;Ativado&quot;;&quot;Desativado&quot;"/>
  </numFmts>
  <fonts count="68">
    <font>
      <sz val="10"/>
      <name val="Arial"/>
      <family val="0"/>
    </font>
    <font>
      <sz val="8"/>
      <name val="Arial"/>
      <family val="2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0"/>
      <color indexed="9"/>
      <name val="Times New Roman"/>
      <family val="1"/>
    </font>
    <font>
      <b/>
      <sz val="10"/>
      <color indexed="12"/>
      <name val="Times New Roman"/>
      <family val="1"/>
    </font>
    <font>
      <u val="single"/>
      <sz val="10"/>
      <name val="Times New Roman"/>
      <family val="1"/>
    </font>
    <font>
      <sz val="8"/>
      <color indexed="12"/>
      <name val="Times New Roman"/>
      <family val="1"/>
    </font>
    <font>
      <i/>
      <sz val="10"/>
      <color indexed="10"/>
      <name val="Times New Roman"/>
      <family val="1"/>
    </font>
    <font>
      <i/>
      <sz val="10"/>
      <name val="Times New Roman"/>
      <family val="1"/>
    </font>
    <font>
      <i/>
      <u val="single"/>
      <sz val="10"/>
      <name val="Times New Roman"/>
      <family val="1"/>
    </font>
    <font>
      <i/>
      <sz val="9"/>
      <name val="Times New Roman"/>
      <family val="1"/>
    </font>
    <font>
      <i/>
      <sz val="9"/>
      <color indexed="10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i/>
      <sz val="10"/>
      <name val="Times New Roman"/>
      <family val="1"/>
    </font>
    <font>
      <sz val="10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sz val="10"/>
      <name val="Times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1"/>
      <color indexed="10"/>
      <name val="Times New Roman"/>
      <family val="1"/>
    </font>
    <font>
      <i/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Times New Roman"/>
      <family val="1"/>
    </font>
    <font>
      <i/>
      <sz val="10"/>
      <color rgb="FFFF0000"/>
      <name val="Times New Roman"/>
      <family val="1"/>
    </font>
    <font>
      <sz val="10"/>
      <color theme="1"/>
      <name val="Times New Roman"/>
      <family val="1"/>
    </font>
    <font>
      <b/>
      <sz val="11"/>
      <color rgb="FFFF0000"/>
      <name val="Times New Roman"/>
      <family val="1"/>
    </font>
    <font>
      <i/>
      <sz val="9"/>
      <color rgb="FF000000"/>
      <name val="Times New Roman"/>
      <family val="1"/>
    </font>
    <font>
      <sz val="8"/>
      <color rgb="FF0000CC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3" tint="0.5999900102615356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>
        <color rgb="FF000000"/>
      </left>
      <right>
        <color indexed="63"/>
      </right>
      <top style="medium">
        <color rgb="FF000000"/>
      </top>
      <bottom style="thin"/>
    </border>
    <border>
      <left>
        <color indexed="63"/>
      </left>
      <right>
        <color indexed="63"/>
      </right>
      <top style="medium">
        <color rgb="FF000000"/>
      </top>
      <bottom style="thin"/>
    </border>
    <border>
      <left>
        <color indexed="63"/>
      </left>
      <right style="medium">
        <color rgb="FF000000"/>
      </right>
      <top style="medium">
        <color rgb="FF000000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>
        <color rgb="FF000000"/>
      </left>
      <right>
        <color indexed="63"/>
      </right>
      <top style="medium">
        <color rgb="FF000000"/>
      </top>
      <bottom>
        <color indexed="63"/>
      </bottom>
    </border>
    <border>
      <left>
        <color indexed="63"/>
      </left>
      <right>
        <color indexed="63"/>
      </right>
      <top style="medium">
        <color rgb="FF000000"/>
      </top>
      <bottom>
        <color indexed="63"/>
      </bottom>
    </border>
    <border>
      <left>
        <color indexed="63"/>
      </left>
      <right style="medium">
        <color rgb="FF000000"/>
      </right>
      <top style="medium">
        <color rgb="FF000000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9" fillId="29" borderId="1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4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60" fillId="0" borderId="8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</cellStyleXfs>
  <cellXfs count="372">
    <xf numFmtId="0" fontId="0" fillId="0" borderId="0" xfId="0" applyAlignment="1">
      <alignment/>
    </xf>
    <xf numFmtId="177" fontId="2" fillId="0" borderId="10" xfId="0" applyNumberFormat="1" applyFont="1" applyBorder="1" applyAlignment="1" applyProtection="1">
      <alignment horizontal="center"/>
      <protection locked="0"/>
    </xf>
    <xf numFmtId="39" fontId="2" fillId="0" borderId="10" xfId="54" applyNumberFormat="1" applyFont="1" applyBorder="1" applyAlignment="1" applyProtection="1">
      <alignment horizontal="center" vertical="top" wrapText="1"/>
      <protection locked="0"/>
    </xf>
    <xf numFmtId="171" fontId="2" fillId="0" borderId="10" xfId="54" applyFont="1" applyBorder="1" applyAlignment="1" applyProtection="1">
      <alignment vertical="top" wrapText="1"/>
      <protection locked="0"/>
    </xf>
    <xf numFmtId="0" fontId="2" fillId="0" borderId="10" xfId="0" applyNumberFormat="1" applyFont="1" applyBorder="1" applyAlignment="1" applyProtection="1">
      <alignment horizontal="center"/>
      <protection locked="0"/>
    </xf>
    <xf numFmtId="178" fontId="5" fillId="0" borderId="0" xfId="0" applyNumberFormat="1" applyFont="1" applyFill="1" applyBorder="1" applyAlignment="1" applyProtection="1">
      <alignment/>
      <protection/>
    </xf>
    <xf numFmtId="0" fontId="2" fillId="0" borderId="10" xfId="0" applyFont="1" applyBorder="1" applyAlignment="1" applyProtection="1">
      <alignment vertical="top" wrapText="1"/>
      <protection locked="0"/>
    </xf>
    <xf numFmtId="171" fontId="2" fillId="0" borderId="10" xfId="54" applyFont="1" applyFill="1" applyBorder="1" applyAlignment="1" applyProtection="1">
      <alignment horizontal="left" vertical="top" wrapText="1"/>
      <protection locked="0"/>
    </xf>
    <xf numFmtId="171" fontId="2" fillId="0" borderId="10" xfId="54" applyFont="1" applyFill="1" applyBorder="1" applyAlignment="1" applyProtection="1">
      <alignment horizontal="center" vertical="top" wrapText="1"/>
      <protection locked="0"/>
    </xf>
    <xf numFmtId="171" fontId="2" fillId="0" borderId="10" xfId="54" applyFont="1" applyBorder="1" applyAlignment="1" applyProtection="1">
      <alignment horizontal="center"/>
      <protection locked="0"/>
    </xf>
    <xf numFmtId="0" fontId="2" fillId="0" borderId="10" xfId="0" applyFont="1" applyBorder="1" applyAlignment="1" applyProtection="1">
      <alignment horizontal="center" vertical="top" wrapText="1"/>
      <protection locked="0"/>
    </xf>
    <xf numFmtId="187" fontId="2" fillId="0" borderId="10" xfId="54" applyNumberFormat="1" applyFont="1" applyFill="1" applyBorder="1" applyAlignment="1" applyProtection="1">
      <alignment vertical="top" wrapText="1"/>
      <protection locked="0"/>
    </xf>
    <xf numFmtId="0" fontId="2" fillId="0" borderId="10" xfId="0" applyFont="1" applyBorder="1" applyAlignment="1" applyProtection="1">
      <alignment horizontal="center"/>
      <protection locked="0"/>
    </xf>
    <xf numFmtId="171" fontId="2" fillId="0" borderId="10" xfId="54" applyFont="1" applyBorder="1" applyAlignment="1" applyProtection="1">
      <alignment horizontal="center" vertical="top" wrapText="1"/>
      <protection locked="0"/>
    </xf>
    <xf numFmtId="0" fontId="2" fillId="0" borderId="10" xfId="0" applyFont="1" applyBorder="1" applyAlignment="1" applyProtection="1">
      <alignment horizontal="left" vertical="top" wrapText="1"/>
      <protection locked="0"/>
    </xf>
    <xf numFmtId="0" fontId="2" fillId="0" borderId="0" xfId="0" applyFont="1" applyAlignment="1" applyProtection="1">
      <alignment/>
      <protection locked="0"/>
    </xf>
    <xf numFmtId="178" fontId="3" fillId="0" borderId="0" xfId="0" applyNumberFormat="1" applyFont="1" applyBorder="1" applyAlignment="1" applyProtection="1">
      <alignment/>
      <protection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4" fontId="4" fillId="33" borderId="10" xfId="54" applyNumberFormat="1" applyFont="1" applyFill="1" applyBorder="1" applyAlignment="1" applyProtection="1">
      <alignment horizontal="right" vertical="center" wrapText="1"/>
      <protection/>
    </xf>
    <xf numFmtId="0" fontId="2" fillId="33" borderId="10" xfId="0" applyFont="1" applyFill="1" applyBorder="1" applyAlignment="1" applyProtection="1">
      <alignment/>
      <protection/>
    </xf>
    <xf numFmtId="4" fontId="4" fillId="33" borderId="10" xfId="54" applyNumberFormat="1" applyFont="1" applyFill="1" applyBorder="1" applyAlignment="1" applyProtection="1">
      <alignment horizontal="right" vertical="top" wrapText="1"/>
      <protection/>
    </xf>
    <xf numFmtId="4" fontId="2" fillId="33" borderId="10" xfId="54" applyNumberFormat="1" applyFont="1" applyFill="1" applyBorder="1" applyAlignment="1" applyProtection="1">
      <alignment horizontal="right" vertical="top" wrapText="1"/>
      <protection/>
    </xf>
    <xf numFmtId="4" fontId="4" fillId="33" borderId="10" xfId="47" applyNumberFormat="1" applyFont="1" applyFill="1" applyBorder="1" applyAlignment="1" applyProtection="1">
      <alignment horizontal="right" vertical="top" wrapText="1"/>
      <protection hidden="1"/>
    </xf>
    <xf numFmtId="171" fontId="4" fillId="33" borderId="10" xfId="54" applyFont="1" applyFill="1" applyBorder="1" applyAlignment="1" applyProtection="1">
      <alignment horizontal="center" vertical="center" wrapText="1"/>
      <protection/>
    </xf>
    <xf numFmtId="171" fontId="2" fillId="33" borderId="10" xfId="54" applyFont="1" applyFill="1" applyBorder="1" applyAlignment="1" applyProtection="1">
      <alignment horizontal="right"/>
      <protection hidden="1"/>
    </xf>
    <xf numFmtId="178" fontId="4" fillId="33" borderId="11" xfId="0" applyNumberFormat="1" applyFont="1" applyFill="1" applyBorder="1" applyAlignment="1" applyProtection="1">
      <alignment horizontal="center" vertical="center" wrapText="1"/>
      <protection/>
    </xf>
    <xf numFmtId="178" fontId="4" fillId="33" borderId="12" xfId="0" applyNumberFormat="1" applyFont="1" applyFill="1" applyBorder="1" applyAlignment="1" applyProtection="1">
      <alignment horizontal="center" vertical="center" wrapText="1"/>
      <protection/>
    </xf>
    <xf numFmtId="178" fontId="4" fillId="33" borderId="13" xfId="0" applyNumberFormat="1" applyFont="1" applyFill="1" applyBorder="1" applyAlignment="1" applyProtection="1">
      <alignment horizontal="center" vertical="center" wrapText="1"/>
      <protection/>
    </xf>
    <xf numFmtId="178" fontId="4" fillId="33" borderId="14" xfId="0" applyNumberFormat="1" applyFont="1" applyFill="1" applyBorder="1" applyAlignment="1" applyProtection="1">
      <alignment vertical="center" wrapText="1"/>
      <protection/>
    </xf>
    <xf numFmtId="170" fontId="4" fillId="33" borderId="10" xfId="47" applyFont="1" applyFill="1" applyBorder="1" applyAlignment="1" applyProtection="1">
      <alignment horizontal="center" vertical="top" wrapText="1"/>
      <protection hidden="1"/>
    </xf>
    <xf numFmtId="49" fontId="4" fillId="33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left" vertical="top" wrapText="1"/>
      <protection locked="0"/>
    </xf>
    <xf numFmtId="171" fontId="2" fillId="33" borderId="16" xfId="54" applyFont="1" applyFill="1" applyBorder="1" applyAlignment="1" applyProtection="1">
      <alignment vertical="top" wrapText="1"/>
      <protection hidden="1"/>
    </xf>
    <xf numFmtId="0" fontId="2" fillId="0" borderId="17" xfId="0" applyFont="1" applyBorder="1" applyAlignment="1" applyProtection="1">
      <alignment horizontal="left" vertical="top" wrapText="1"/>
      <protection locked="0"/>
    </xf>
    <xf numFmtId="170" fontId="4" fillId="33" borderId="16" xfId="47" applyFont="1" applyFill="1" applyBorder="1" applyAlignment="1" applyProtection="1">
      <alignment horizontal="center" vertical="top" wrapText="1"/>
      <protection hidden="1"/>
    </xf>
    <xf numFmtId="0" fontId="2" fillId="0" borderId="18" xfId="0" applyFont="1" applyBorder="1" applyAlignment="1" applyProtection="1">
      <alignment/>
      <protection locked="0"/>
    </xf>
    <xf numFmtId="170" fontId="4" fillId="33" borderId="19" xfId="47" applyFont="1" applyFill="1" applyBorder="1" applyAlignment="1" applyProtection="1">
      <alignment horizontal="center" vertical="top" wrapText="1"/>
      <protection hidden="1"/>
    </xf>
    <xf numFmtId="171" fontId="2" fillId="34" borderId="10" xfId="54" applyFont="1" applyFill="1" applyBorder="1" applyAlignment="1" applyProtection="1">
      <alignment horizontal="center"/>
      <protection locked="0"/>
    </xf>
    <xf numFmtId="178" fontId="8" fillId="0" borderId="18" xfId="0" applyNumberFormat="1" applyFont="1" applyBorder="1" applyAlignment="1" applyProtection="1">
      <alignment/>
      <protection/>
    </xf>
    <xf numFmtId="178" fontId="8" fillId="0" borderId="0" xfId="0" applyNumberFormat="1" applyFont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right"/>
      <protection/>
    </xf>
    <xf numFmtId="4" fontId="4" fillId="0" borderId="0" xfId="54" applyNumberFormat="1" applyFont="1" applyFill="1" applyBorder="1" applyAlignment="1" applyProtection="1">
      <alignment horizontal="right" vertical="distributed"/>
      <protection hidden="1"/>
    </xf>
    <xf numFmtId="0" fontId="2" fillId="0" borderId="10" xfId="0" applyFont="1" applyBorder="1" applyAlignment="1" applyProtection="1">
      <alignment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/>
      <protection locked="0"/>
    </xf>
    <xf numFmtId="0" fontId="2" fillId="34" borderId="10" xfId="0" applyFont="1" applyFill="1" applyBorder="1" applyAlignment="1" applyProtection="1">
      <alignment horizontal="center" vertical="center"/>
      <protection locked="0"/>
    </xf>
    <xf numFmtId="171" fontId="2" fillId="33" borderId="10" xfId="54" applyFont="1" applyFill="1" applyBorder="1" applyAlignment="1" applyProtection="1">
      <alignment horizontal="center" vertical="top" wrapText="1"/>
      <protection hidden="1"/>
    </xf>
    <xf numFmtId="178" fontId="4" fillId="33" borderId="20" xfId="0" applyNumberFormat="1" applyFont="1" applyFill="1" applyBorder="1" applyAlignment="1" applyProtection="1">
      <alignment/>
      <protection/>
    </xf>
    <xf numFmtId="178" fontId="4" fillId="33" borderId="21" xfId="0" applyNumberFormat="1" applyFont="1" applyFill="1" applyBorder="1" applyAlignment="1" applyProtection="1">
      <alignment/>
      <protection/>
    </xf>
    <xf numFmtId="178" fontId="4" fillId="33" borderId="22" xfId="0" applyNumberFormat="1" applyFont="1" applyFill="1" applyBorder="1" applyAlignment="1" applyProtection="1">
      <alignment/>
      <protection/>
    </xf>
    <xf numFmtId="178" fontId="4" fillId="33" borderId="12" xfId="0" applyNumberFormat="1" applyFont="1" applyFill="1" applyBorder="1" applyAlignment="1" applyProtection="1">
      <alignment vertical="center" wrapText="1"/>
      <protection/>
    </xf>
    <xf numFmtId="171" fontId="2" fillId="33" borderId="10" xfId="54" applyFont="1" applyFill="1" applyBorder="1" applyAlignment="1" applyProtection="1">
      <alignment vertical="top" wrapText="1"/>
      <protection hidden="1"/>
    </xf>
    <xf numFmtId="171" fontId="2" fillId="33" borderId="20" xfId="54" applyFont="1" applyFill="1" applyBorder="1" applyAlignment="1" applyProtection="1">
      <alignment horizontal="right"/>
      <protection hidden="1"/>
    </xf>
    <xf numFmtId="171" fontId="2" fillId="33" borderId="20" xfId="54" applyFont="1" applyFill="1" applyBorder="1" applyAlignment="1" applyProtection="1">
      <alignment vertical="top" wrapText="1"/>
      <protection hidden="1"/>
    </xf>
    <xf numFmtId="171" fontId="2" fillId="33" borderId="23" xfId="54" applyFont="1" applyFill="1" applyBorder="1" applyAlignment="1" applyProtection="1">
      <alignment vertical="top" wrapText="1"/>
      <protection hidden="1"/>
    </xf>
    <xf numFmtId="171" fontId="2" fillId="33" borderId="20" xfId="54" applyFont="1" applyFill="1" applyBorder="1" applyAlignment="1" applyProtection="1">
      <alignment horizontal="center"/>
      <protection hidden="1"/>
    </xf>
    <xf numFmtId="178" fontId="4" fillId="33" borderId="10" xfId="0" applyNumberFormat="1" applyFont="1" applyFill="1" applyBorder="1" applyAlignment="1" applyProtection="1">
      <alignment horizontal="center" vertical="center" wrapText="1"/>
      <protection/>
    </xf>
    <xf numFmtId="178" fontId="4" fillId="33" borderId="20" xfId="0" applyNumberFormat="1" applyFont="1" applyFill="1" applyBorder="1" applyAlignment="1" applyProtection="1">
      <alignment horizontal="center" vertical="center" wrapText="1"/>
      <protection/>
    </xf>
    <xf numFmtId="178" fontId="4" fillId="33" borderId="16" xfId="0" applyNumberFormat="1" applyFont="1" applyFill="1" applyBorder="1" applyAlignment="1" applyProtection="1">
      <alignment horizontal="center" vertical="center" wrapText="1"/>
      <protection/>
    </xf>
    <xf numFmtId="178" fontId="4" fillId="33" borderId="22" xfId="0" applyNumberFormat="1" applyFont="1" applyFill="1" applyBorder="1" applyAlignment="1" applyProtection="1">
      <alignment horizontal="center" vertical="center" wrapText="1"/>
      <protection/>
    </xf>
    <xf numFmtId="170" fontId="4" fillId="0" borderId="21" xfId="47" applyFont="1" applyFill="1" applyBorder="1" applyAlignment="1" applyProtection="1">
      <alignment horizontal="center" vertical="top" wrapText="1"/>
      <protection hidden="1"/>
    </xf>
    <xf numFmtId="170" fontId="4" fillId="0" borderId="24" xfId="47" applyFont="1" applyFill="1" applyBorder="1" applyAlignment="1" applyProtection="1">
      <alignment horizontal="center" vertical="top" wrapText="1"/>
      <protection hidden="1"/>
    </xf>
    <xf numFmtId="0" fontId="2" fillId="0" borderId="0" xfId="0" applyFont="1" applyAlignment="1" applyProtection="1">
      <alignment/>
      <protection/>
    </xf>
    <xf numFmtId="4" fontId="2" fillId="0" borderId="0" xfId="0" applyNumberFormat="1" applyFont="1" applyAlignment="1" applyProtection="1">
      <alignment horizontal="right"/>
      <protection/>
    </xf>
    <xf numFmtId="14" fontId="2" fillId="0" borderId="0" xfId="0" applyNumberFormat="1" applyFont="1" applyAlignment="1" applyProtection="1">
      <alignment/>
      <protection/>
    </xf>
    <xf numFmtId="39" fontId="2" fillId="33" borderId="10" xfId="0" applyNumberFormat="1" applyFont="1" applyFill="1" applyBorder="1" applyAlignment="1" applyProtection="1">
      <alignment horizontal="center" vertical="center"/>
      <protection/>
    </xf>
    <xf numFmtId="2" fontId="2" fillId="33" borderId="10" xfId="54" applyNumberFormat="1" applyFont="1" applyFill="1" applyBorder="1" applyAlignment="1" applyProtection="1">
      <alignment/>
      <protection/>
    </xf>
    <xf numFmtId="14" fontId="62" fillId="0" borderId="0" xfId="0" applyNumberFormat="1" applyFont="1" applyAlignment="1" applyProtection="1">
      <alignment/>
      <protection/>
    </xf>
    <xf numFmtId="0" fontId="4" fillId="33" borderId="10" xfId="0" applyFont="1" applyFill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4" fillId="33" borderId="10" xfId="0" applyFont="1" applyFill="1" applyBorder="1" applyAlignment="1" applyProtection="1">
      <alignment/>
      <protection/>
    </xf>
    <xf numFmtId="4" fontId="2" fillId="0" borderId="0" xfId="54" applyNumberFormat="1" applyFont="1" applyAlignment="1" applyProtection="1">
      <alignment horizontal="right"/>
      <protection/>
    </xf>
    <xf numFmtId="4" fontId="4" fillId="33" borderId="10" xfId="0" applyNumberFormat="1" applyFont="1" applyFill="1" applyBorder="1" applyAlignment="1" applyProtection="1">
      <alignment/>
      <protection/>
    </xf>
    <xf numFmtId="0" fontId="2" fillId="0" borderId="0" xfId="0" applyFont="1" applyAlignment="1" applyProtection="1">
      <alignment horizontal="left" vertical="justify"/>
      <protection/>
    </xf>
    <xf numFmtId="4" fontId="2" fillId="0" borderId="0" xfId="0" applyNumberFormat="1" applyFont="1" applyAlignment="1" applyProtection="1">
      <alignment horizontal="left" vertical="justify"/>
      <protection/>
    </xf>
    <xf numFmtId="0" fontId="2" fillId="0" borderId="0" xfId="0" applyFont="1" applyAlignment="1" applyProtection="1">
      <alignment horizontal="justify" vertical="justify"/>
      <protection/>
    </xf>
    <xf numFmtId="4" fontId="2" fillId="0" borderId="0" xfId="0" applyNumberFormat="1" applyFont="1" applyAlignment="1" applyProtection="1">
      <alignment/>
      <protection/>
    </xf>
    <xf numFmtId="0" fontId="4" fillId="8" borderId="12" xfId="0" applyFont="1" applyFill="1" applyBorder="1" applyAlignment="1" applyProtection="1">
      <alignment horizontal="justify" vertical="justify"/>
      <protection/>
    </xf>
    <xf numFmtId="0" fontId="2" fillId="8" borderId="12" xfId="0" applyFont="1" applyFill="1" applyBorder="1" applyAlignment="1" applyProtection="1">
      <alignment horizontal="justify" vertical="justify"/>
      <protection/>
    </xf>
    <xf numFmtId="8" fontId="2" fillId="8" borderId="25" xfId="0" applyNumberFormat="1" applyFont="1" applyFill="1" applyBorder="1" applyAlignment="1" applyProtection="1">
      <alignment horizontal="right"/>
      <protection/>
    </xf>
    <xf numFmtId="0" fontId="2" fillId="35" borderId="17" xfId="0" applyFont="1" applyFill="1" applyBorder="1" applyAlignment="1" applyProtection="1">
      <alignment vertical="top" wrapText="1"/>
      <protection/>
    </xf>
    <xf numFmtId="4" fontId="2" fillId="33" borderId="20" xfId="0" applyNumberFormat="1" applyFont="1" applyFill="1" applyBorder="1" applyAlignment="1" applyProtection="1">
      <alignment vertical="justify" wrapText="1"/>
      <protection/>
    </xf>
    <xf numFmtId="4" fontId="2" fillId="33" borderId="20" xfId="0" applyNumberFormat="1" applyFont="1" applyFill="1" applyBorder="1" applyAlignment="1" applyProtection="1">
      <alignment horizontal="right" wrapText="1"/>
      <protection/>
    </xf>
    <xf numFmtId="0" fontId="2" fillId="8" borderId="26" xfId="0" applyFont="1" applyFill="1" applyBorder="1" applyAlignment="1" applyProtection="1">
      <alignment horizontal="justify" vertical="justify"/>
      <protection/>
    </xf>
    <xf numFmtId="8" fontId="2" fillId="8" borderId="27" xfId="0" applyNumberFormat="1" applyFont="1" applyFill="1" applyBorder="1" applyAlignment="1" applyProtection="1">
      <alignment horizontal="right"/>
      <protection/>
    </xf>
    <xf numFmtId="0" fontId="2" fillId="8" borderId="14" xfId="0" applyFont="1" applyFill="1" applyBorder="1" applyAlignment="1" applyProtection="1">
      <alignment horizontal="justify" vertical="justify"/>
      <protection/>
    </xf>
    <xf numFmtId="8" fontId="2" fillId="8" borderId="28" xfId="0" applyNumberFormat="1" applyFont="1" applyFill="1" applyBorder="1" applyAlignment="1" applyProtection="1">
      <alignment horizontal="right"/>
      <protection/>
    </xf>
    <xf numFmtId="0" fontId="2" fillId="8" borderId="10" xfId="0" applyFont="1" applyFill="1" applyBorder="1" applyAlignment="1" applyProtection="1">
      <alignment horizontal="justify" vertical="justify"/>
      <protection/>
    </xf>
    <xf numFmtId="4" fontId="2" fillId="33" borderId="16" xfId="0" applyNumberFormat="1" applyFont="1" applyFill="1" applyBorder="1" applyAlignment="1" applyProtection="1">
      <alignment horizontal="right" wrapText="1"/>
      <protection/>
    </xf>
    <xf numFmtId="0" fontId="4" fillId="33" borderId="29" xfId="0" applyFont="1" applyFill="1" applyBorder="1" applyAlignment="1" applyProtection="1">
      <alignment vertical="top" wrapText="1"/>
      <protection/>
    </xf>
    <xf numFmtId="4" fontId="4" fillId="33" borderId="29" xfId="0" applyNumberFormat="1" applyFont="1" applyFill="1" applyBorder="1" applyAlignment="1" applyProtection="1">
      <alignment vertical="top" wrapText="1"/>
      <protection/>
    </xf>
    <xf numFmtId="4" fontId="2" fillId="33" borderId="30" xfId="0" applyNumberFormat="1" applyFont="1" applyFill="1" applyBorder="1" applyAlignment="1" applyProtection="1">
      <alignment vertical="justify" wrapText="1"/>
      <protection/>
    </xf>
    <xf numFmtId="4" fontId="2" fillId="33" borderId="29" xfId="0" applyNumberFormat="1" applyFont="1" applyFill="1" applyBorder="1" applyAlignment="1" applyProtection="1">
      <alignment vertical="justify" wrapText="1"/>
      <protection/>
    </xf>
    <xf numFmtId="4" fontId="4" fillId="33" borderId="19" xfId="0" applyNumberFormat="1" applyFont="1" applyFill="1" applyBorder="1" applyAlignment="1" applyProtection="1">
      <alignment horizontal="right" vertical="top" wrapText="1"/>
      <protection/>
    </xf>
    <xf numFmtId="0" fontId="2" fillId="0" borderId="0" xfId="0" applyFont="1" applyAlignment="1" applyProtection="1">
      <alignment vertical="justify"/>
      <protection/>
    </xf>
    <xf numFmtId="0" fontId="4" fillId="33" borderId="10" xfId="0" applyFont="1" applyFill="1" applyBorder="1" applyAlignment="1" applyProtection="1">
      <alignment horizontal="center" vertical="top" wrapText="1"/>
      <protection/>
    </xf>
    <xf numFmtId="4" fontId="4" fillId="33" borderId="10" xfId="0" applyNumberFormat="1" applyFont="1" applyFill="1" applyBorder="1" applyAlignment="1" applyProtection="1">
      <alignment horizontal="center" vertical="top" wrapText="1"/>
      <protection/>
    </xf>
    <xf numFmtId="0" fontId="4" fillId="33" borderId="10" xfId="0" applyFont="1" applyFill="1" applyBorder="1" applyAlignment="1" applyProtection="1">
      <alignment horizontal="justify" vertical="justify" wrapText="1"/>
      <protection/>
    </xf>
    <xf numFmtId="0" fontId="2" fillId="35" borderId="10" xfId="0" applyFont="1" applyFill="1" applyBorder="1" applyAlignment="1" applyProtection="1">
      <alignment vertical="top" wrapText="1"/>
      <protection/>
    </xf>
    <xf numFmtId="4" fontId="2" fillId="33" borderId="10" xfId="0" applyNumberFormat="1" applyFont="1" applyFill="1" applyBorder="1" applyAlignment="1" applyProtection="1">
      <alignment horizontal="right" wrapText="1"/>
      <protection/>
    </xf>
    <xf numFmtId="0" fontId="4" fillId="33" borderId="10" xfId="0" applyFont="1" applyFill="1" applyBorder="1" applyAlignment="1" applyProtection="1">
      <alignment vertical="top" wrapText="1"/>
      <protection/>
    </xf>
    <xf numFmtId="4" fontId="4" fillId="33" borderId="10" xfId="0" applyNumberFormat="1" applyFont="1" applyFill="1" applyBorder="1" applyAlignment="1" applyProtection="1">
      <alignment vertical="top" wrapText="1"/>
      <protection/>
    </xf>
    <xf numFmtId="4" fontId="4" fillId="33" borderId="10" xfId="0" applyNumberFormat="1" applyFont="1" applyFill="1" applyBorder="1" applyAlignment="1" applyProtection="1">
      <alignment horizontal="justify" vertical="top" wrapText="1"/>
      <protection/>
    </xf>
    <xf numFmtId="4" fontId="4" fillId="33" borderId="10" xfId="0" applyNumberFormat="1" applyFont="1" applyFill="1" applyBorder="1" applyAlignment="1" applyProtection="1">
      <alignment horizontal="right" vertical="top" wrapText="1"/>
      <protection/>
    </xf>
    <xf numFmtId="0" fontId="4" fillId="35" borderId="0" xfId="0" applyFont="1" applyFill="1" applyBorder="1" applyAlignment="1" applyProtection="1">
      <alignment horizontal="center" vertical="top" wrapText="1"/>
      <protection/>
    </xf>
    <xf numFmtId="0" fontId="4" fillId="35" borderId="0" xfId="0" applyFont="1" applyFill="1" applyBorder="1" applyAlignment="1" applyProtection="1">
      <alignment vertical="top" wrapText="1"/>
      <protection/>
    </xf>
    <xf numFmtId="4" fontId="4" fillId="35" borderId="0" xfId="0" applyNumberFormat="1" applyFont="1" applyFill="1" applyBorder="1" applyAlignment="1" applyProtection="1">
      <alignment vertical="top" wrapText="1"/>
      <protection/>
    </xf>
    <xf numFmtId="4" fontId="4" fillId="35" borderId="0" xfId="0" applyNumberFormat="1" applyFont="1" applyFill="1" applyBorder="1" applyAlignment="1" applyProtection="1">
      <alignment horizontal="justify" vertical="top" wrapText="1"/>
      <protection/>
    </xf>
    <xf numFmtId="0" fontId="4" fillId="35" borderId="0" xfId="0" applyFont="1" applyFill="1" applyBorder="1" applyAlignment="1" applyProtection="1">
      <alignment horizontal="justify" vertical="justify" wrapText="1"/>
      <protection/>
    </xf>
    <xf numFmtId="4" fontId="4" fillId="35" borderId="0" xfId="0" applyNumberFormat="1" applyFont="1" applyFill="1" applyBorder="1" applyAlignment="1" applyProtection="1">
      <alignment horizontal="right" vertical="top" wrapText="1"/>
      <protection/>
    </xf>
    <xf numFmtId="0" fontId="2" fillId="33" borderId="10" xfId="0" applyFont="1" applyFill="1" applyBorder="1" applyAlignment="1" applyProtection="1">
      <alignment horizontal="justify" vertical="justify" wrapText="1"/>
      <protection/>
    </xf>
    <xf numFmtId="0" fontId="2" fillId="33" borderId="10" xfId="0" applyFont="1" applyFill="1" applyBorder="1" applyAlignment="1" applyProtection="1">
      <alignment horizontal="justify" vertical="top" wrapText="1"/>
      <protection/>
    </xf>
    <xf numFmtId="0" fontId="2" fillId="0" borderId="10" xfId="0" applyFont="1" applyFill="1" applyBorder="1" applyAlignment="1" applyProtection="1">
      <alignment vertical="top" wrapText="1"/>
      <protection/>
    </xf>
    <xf numFmtId="0" fontId="2" fillId="0" borderId="0" xfId="0" applyFont="1" applyFill="1" applyAlignment="1" applyProtection="1">
      <alignment/>
      <protection/>
    </xf>
    <xf numFmtId="0" fontId="62" fillId="0" borderId="0" xfId="0" applyFont="1" applyFill="1" applyAlignment="1" applyProtection="1">
      <alignment/>
      <protection/>
    </xf>
    <xf numFmtId="0" fontId="4" fillId="0" borderId="0" xfId="0" applyFont="1" applyFill="1" applyBorder="1" applyAlignment="1" applyProtection="1">
      <alignment horizontal="left" vertical="top"/>
      <protection/>
    </xf>
    <xf numFmtId="4" fontId="2" fillId="35" borderId="10" xfId="0" applyNumberFormat="1" applyFont="1" applyFill="1" applyBorder="1" applyAlignment="1" applyProtection="1">
      <alignment horizontal="right" wrapText="1"/>
      <protection locked="0"/>
    </xf>
    <xf numFmtId="0" fontId="2" fillId="35" borderId="10" xfId="0" applyFont="1" applyFill="1" applyBorder="1" applyAlignment="1" applyProtection="1">
      <alignment horizontal="justify" vertical="justify" wrapText="1"/>
      <protection locked="0"/>
    </xf>
    <xf numFmtId="0" fontId="2" fillId="35" borderId="10" xfId="0" applyFont="1" applyFill="1" applyBorder="1" applyAlignment="1" applyProtection="1">
      <alignment horizontal="justify" vertical="top" wrapText="1"/>
      <protection locked="0"/>
    </xf>
    <xf numFmtId="0" fontId="2" fillId="35" borderId="10" xfId="0" applyFont="1" applyFill="1" applyBorder="1" applyAlignment="1" applyProtection="1">
      <alignment horizontal="right" wrapText="1"/>
      <protection locked="0"/>
    </xf>
    <xf numFmtId="4" fontId="2" fillId="0" borderId="10" xfId="0" applyNumberFormat="1" applyFont="1" applyFill="1" applyBorder="1" applyAlignment="1" applyProtection="1">
      <alignment horizontal="right" wrapText="1"/>
      <protection locked="0"/>
    </xf>
    <xf numFmtId="0" fontId="2" fillId="0" borderId="10" xfId="0" applyFont="1" applyFill="1" applyBorder="1" applyAlignment="1" applyProtection="1">
      <alignment horizontal="justify" vertical="justify" wrapText="1"/>
      <protection locked="0"/>
    </xf>
    <xf numFmtId="0" fontId="4" fillId="33" borderId="22" xfId="0" applyFont="1" applyFill="1" applyBorder="1" applyAlignment="1" applyProtection="1">
      <alignment horizontal="center" vertical="center"/>
      <protection/>
    </xf>
    <xf numFmtId="0" fontId="4" fillId="33" borderId="10" xfId="0" applyFont="1" applyFill="1" applyBorder="1" applyAlignment="1" applyProtection="1">
      <alignment horizontal="center" vertical="center"/>
      <protection/>
    </xf>
    <xf numFmtId="0" fontId="4" fillId="8" borderId="12" xfId="0" applyFont="1" applyFill="1" applyBorder="1" applyAlignment="1" applyProtection="1">
      <alignment/>
      <protection/>
    </xf>
    <xf numFmtId="0" fontId="2" fillId="8" borderId="12" xfId="0" applyFont="1" applyFill="1" applyBorder="1" applyAlignment="1" applyProtection="1">
      <alignment/>
      <protection/>
    </xf>
    <xf numFmtId="0" fontId="2" fillId="8" borderId="12" xfId="0" applyFont="1" applyFill="1" applyBorder="1" applyAlignment="1" applyProtection="1">
      <alignment horizontal="right"/>
      <protection/>
    </xf>
    <xf numFmtId="0" fontId="2" fillId="8" borderId="26" xfId="0" applyFont="1" applyFill="1" applyBorder="1" applyAlignment="1" applyProtection="1">
      <alignment/>
      <protection/>
    </xf>
    <xf numFmtId="0" fontId="2" fillId="8" borderId="26" xfId="0" applyFont="1" applyFill="1" applyBorder="1" applyAlignment="1" applyProtection="1">
      <alignment horizontal="right"/>
      <protection/>
    </xf>
    <xf numFmtId="0" fontId="2" fillId="8" borderId="14" xfId="0" applyFont="1" applyFill="1" applyBorder="1" applyAlignment="1" applyProtection="1">
      <alignment/>
      <protection/>
    </xf>
    <xf numFmtId="8" fontId="2" fillId="8" borderId="14" xfId="0" applyNumberFormat="1" applyFont="1" applyFill="1" applyBorder="1" applyAlignment="1" applyProtection="1">
      <alignment horizontal="right"/>
      <protection/>
    </xf>
    <xf numFmtId="177" fontId="4" fillId="33" borderId="10" xfId="0" applyNumberFormat="1" applyFont="1" applyFill="1" applyBorder="1" applyAlignment="1" applyProtection="1">
      <alignment horizontal="center"/>
      <protection/>
    </xf>
    <xf numFmtId="170" fontId="4" fillId="33" borderId="10" xfId="47" applyFont="1" applyFill="1" applyBorder="1" applyAlignment="1" applyProtection="1">
      <alignment/>
      <protection/>
    </xf>
    <xf numFmtId="171" fontId="2" fillId="0" borderId="0" xfId="54" applyFont="1" applyAlignment="1" applyProtection="1">
      <alignment/>
      <protection/>
    </xf>
    <xf numFmtId="0" fontId="63" fillId="0" borderId="0" xfId="0" applyFont="1" applyAlignment="1" applyProtection="1">
      <alignment/>
      <protection/>
    </xf>
    <xf numFmtId="0" fontId="2" fillId="0" borderId="0" xfId="0" applyFont="1" applyAlignment="1" applyProtection="1">
      <alignment wrapText="1"/>
      <protection/>
    </xf>
    <xf numFmtId="0" fontId="4" fillId="8" borderId="10" xfId="0" applyFont="1" applyFill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8" xfId="0" applyFont="1" applyBorder="1" applyAlignment="1" applyProtection="1">
      <alignment/>
      <protection/>
    </xf>
    <xf numFmtId="0" fontId="2" fillId="8" borderId="14" xfId="0" applyFont="1" applyFill="1" applyBorder="1" applyAlignment="1" applyProtection="1">
      <alignment horizontal="right"/>
      <protection/>
    </xf>
    <xf numFmtId="0" fontId="2" fillId="0" borderId="0" xfId="0" applyFont="1" applyBorder="1" applyAlignment="1" applyProtection="1">
      <alignment wrapText="1"/>
      <protection/>
    </xf>
    <xf numFmtId="0" fontId="2" fillId="0" borderId="31" xfId="0" applyFont="1" applyBorder="1" applyAlignment="1" applyProtection="1">
      <alignment wrapText="1"/>
      <protection/>
    </xf>
    <xf numFmtId="0" fontId="10" fillId="0" borderId="24" xfId="0" applyFont="1" applyBorder="1" applyAlignment="1" applyProtection="1">
      <alignment horizontal="left" wrapText="1"/>
      <protection/>
    </xf>
    <xf numFmtId="0" fontId="10" fillId="0" borderId="0" xfId="0" applyFont="1" applyBorder="1" applyAlignment="1" applyProtection="1">
      <alignment horizontal="left" wrapText="1"/>
      <protection/>
    </xf>
    <xf numFmtId="8" fontId="2" fillId="8" borderId="12" xfId="0" applyNumberFormat="1" applyFont="1" applyFill="1" applyBorder="1" applyAlignment="1" applyProtection="1">
      <alignment horizontal="right"/>
      <protection/>
    </xf>
    <xf numFmtId="8" fontId="2" fillId="8" borderId="26" xfId="0" applyNumberFormat="1" applyFont="1" applyFill="1" applyBorder="1" applyAlignment="1" applyProtection="1">
      <alignment horizontal="right"/>
      <protection/>
    </xf>
    <xf numFmtId="170" fontId="4" fillId="33" borderId="10" xfId="47" applyFont="1" applyFill="1" applyBorder="1" applyAlignment="1" applyProtection="1">
      <alignment horizontal="center"/>
      <protection/>
    </xf>
    <xf numFmtId="170" fontId="4" fillId="33" borderId="20" xfId="47" applyFont="1" applyFill="1" applyBorder="1" applyAlignment="1" applyProtection="1">
      <alignment horizontal="center"/>
      <protection/>
    </xf>
    <xf numFmtId="0" fontId="2" fillId="0" borderId="31" xfId="0" applyFont="1" applyBorder="1" applyAlignment="1" applyProtection="1">
      <alignment/>
      <protection/>
    </xf>
    <xf numFmtId="0" fontId="2" fillId="0" borderId="0" xfId="0" applyFont="1" applyAlignment="1" applyProtection="1">
      <alignment horizontal="right"/>
      <protection/>
    </xf>
    <xf numFmtId="0" fontId="2" fillId="8" borderId="10" xfId="0" applyFont="1" applyFill="1" applyBorder="1" applyAlignment="1" applyProtection="1">
      <alignment/>
      <protection/>
    </xf>
    <xf numFmtId="0" fontId="2" fillId="8" borderId="10" xfId="0" applyFont="1" applyFill="1" applyBorder="1" applyAlignment="1" applyProtection="1">
      <alignment horizontal="right"/>
      <protection/>
    </xf>
    <xf numFmtId="0" fontId="4" fillId="33" borderId="10" xfId="0" applyNumberFormat="1" applyFont="1" applyFill="1" applyBorder="1" applyAlignment="1" applyProtection="1">
      <alignment horizontal="center"/>
      <protection/>
    </xf>
    <xf numFmtId="0" fontId="4" fillId="33" borderId="29" xfId="0" applyNumberFormat="1" applyFont="1" applyFill="1" applyBorder="1" applyAlignment="1" applyProtection="1">
      <alignment horizontal="center"/>
      <protection/>
    </xf>
    <xf numFmtId="0" fontId="4" fillId="33" borderId="20" xfId="0" applyFont="1" applyFill="1" applyBorder="1" applyAlignment="1" applyProtection="1">
      <alignment wrapText="1"/>
      <protection/>
    </xf>
    <xf numFmtId="0" fontId="4" fillId="33" borderId="21" xfId="0" applyFont="1" applyFill="1" applyBorder="1" applyAlignment="1" applyProtection="1">
      <alignment wrapText="1"/>
      <protection/>
    </xf>
    <xf numFmtId="49" fontId="4" fillId="33" borderId="28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right"/>
      <protection/>
    </xf>
    <xf numFmtId="0" fontId="4" fillId="0" borderId="21" xfId="0" applyFont="1" applyFill="1" applyBorder="1" applyAlignment="1" applyProtection="1">
      <alignment horizontal="right" vertical="top" wrapText="1"/>
      <protection/>
    </xf>
    <xf numFmtId="0" fontId="10" fillId="0" borderId="0" xfId="0" applyFont="1" applyFill="1" applyBorder="1" applyAlignment="1" applyProtection="1">
      <alignment/>
      <protection/>
    </xf>
    <xf numFmtId="0" fontId="4" fillId="33" borderId="12" xfId="0" applyFont="1" applyFill="1" applyBorder="1" applyAlignment="1" applyProtection="1">
      <alignment horizontal="center" vertical="center" wrapText="1"/>
      <protection/>
    </xf>
    <xf numFmtId="0" fontId="4" fillId="33" borderId="26" xfId="0" applyFont="1" applyFill="1" applyBorder="1" applyAlignment="1" applyProtection="1">
      <alignment horizontal="center" vertical="center" wrapText="1"/>
      <protection/>
    </xf>
    <xf numFmtId="0" fontId="4" fillId="33" borderId="25" xfId="0" applyFont="1" applyFill="1" applyBorder="1" applyAlignment="1" applyProtection="1">
      <alignment horizontal="center" vertical="center" wrapText="1"/>
      <protection/>
    </xf>
    <xf numFmtId="49" fontId="4" fillId="33" borderId="14" xfId="0" applyNumberFormat="1" applyFont="1" applyFill="1" applyBorder="1" applyAlignment="1" applyProtection="1">
      <alignment horizontal="center" vertical="center"/>
      <protection/>
    </xf>
    <xf numFmtId="49" fontId="4" fillId="33" borderId="14" xfId="0" applyNumberFormat="1" applyFont="1" applyFill="1" applyBorder="1" applyAlignment="1" applyProtection="1">
      <alignment horizontal="center" vertical="justify"/>
      <protection/>
    </xf>
    <xf numFmtId="171" fontId="2" fillId="33" borderId="10" xfId="0" applyNumberFormat="1" applyFont="1" applyFill="1" applyBorder="1" applyAlignment="1" applyProtection="1">
      <alignment/>
      <protection/>
    </xf>
    <xf numFmtId="8" fontId="4" fillId="33" borderId="12" xfId="0" applyNumberFormat="1" applyFont="1" applyFill="1" applyBorder="1" applyAlignment="1" applyProtection="1">
      <alignment horizontal="center" vertical="center" wrapText="1"/>
      <protection/>
    </xf>
    <xf numFmtId="0" fontId="2" fillId="8" borderId="25" xfId="0" applyFont="1" applyFill="1" applyBorder="1" applyAlignment="1" applyProtection="1">
      <alignment horizontal="right"/>
      <protection/>
    </xf>
    <xf numFmtId="49" fontId="4" fillId="33" borderId="13" xfId="0" applyNumberFormat="1" applyFont="1" applyFill="1" applyBorder="1" applyAlignment="1" applyProtection="1">
      <alignment horizontal="center" vertical="center"/>
      <protection/>
    </xf>
    <xf numFmtId="0" fontId="2" fillId="8" borderId="28" xfId="0" applyFont="1" applyFill="1" applyBorder="1" applyAlignment="1" applyProtection="1">
      <alignment horizontal="right"/>
      <protection/>
    </xf>
    <xf numFmtId="2" fontId="2" fillId="33" borderId="10" xfId="54" applyNumberFormat="1" applyFont="1" applyFill="1" applyBorder="1" applyAlignment="1" applyProtection="1">
      <alignment vertical="top" wrapText="1"/>
      <protection/>
    </xf>
    <xf numFmtId="4" fontId="2" fillId="33" borderId="10" xfId="0" applyNumberFormat="1" applyFont="1" applyFill="1" applyBorder="1" applyAlignment="1" applyProtection="1">
      <alignment horizontal="right"/>
      <protection/>
    </xf>
    <xf numFmtId="4" fontId="2" fillId="0" borderId="10" xfId="0" applyNumberFormat="1" applyFont="1" applyBorder="1" applyAlignment="1" applyProtection="1">
      <alignment horizont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/>
    </xf>
    <xf numFmtId="0" fontId="15" fillId="33" borderId="13" xfId="0" applyFont="1" applyFill="1" applyBorder="1" applyAlignment="1" applyProtection="1">
      <alignment horizontal="center" vertical="center" wrapText="1"/>
      <protection/>
    </xf>
    <xf numFmtId="0" fontId="15" fillId="33" borderId="10" xfId="0" applyFont="1" applyFill="1" applyBorder="1" applyAlignment="1" applyProtection="1">
      <alignment horizontal="center" vertical="center" wrapText="1"/>
      <protection/>
    </xf>
    <xf numFmtId="0" fontId="15" fillId="33" borderId="28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Alignment="1" applyProtection="1">
      <alignment vertical="center" wrapText="1"/>
      <protection/>
    </xf>
    <xf numFmtId="171" fontId="2" fillId="33" borderId="10" xfId="54" applyFont="1" applyFill="1" applyBorder="1" applyAlignment="1" applyProtection="1">
      <alignment/>
      <protection/>
    </xf>
    <xf numFmtId="0" fontId="2" fillId="33" borderId="20" xfId="0" applyFont="1" applyFill="1" applyBorder="1" applyAlignment="1" applyProtection="1">
      <alignment horizontal="center"/>
      <protection/>
    </xf>
    <xf numFmtId="0" fontId="2" fillId="33" borderId="22" xfId="0" applyFont="1" applyFill="1" applyBorder="1" applyAlignment="1" applyProtection="1">
      <alignment/>
      <protection/>
    </xf>
    <xf numFmtId="171" fontId="4" fillId="33" borderId="10" xfId="0" applyNumberFormat="1" applyFont="1" applyFill="1" applyBorder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6" fillId="0" borderId="0" xfId="0" applyFont="1" applyBorder="1" applyAlignment="1" applyProtection="1">
      <alignment/>
      <protection/>
    </xf>
    <xf numFmtId="0" fontId="14" fillId="36" borderId="12" xfId="0" applyFont="1" applyFill="1" applyBorder="1" applyAlignment="1" applyProtection="1">
      <alignment/>
      <protection/>
    </xf>
    <xf numFmtId="0" fontId="16" fillId="0" borderId="26" xfId="0" applyFont="1" applyBorder="1" applyAlignment="1" applyProtection="1">
      <alignment/>
      <protection/>
    </xf>
    <xf numFmtId="0" fontId="16" fillId="0" borderId="14" xfId="0" applyFont="1" applyFill="1" applyBorder="1" applyAlignment="1" applyProtection="1">
      <alignment/>
      <protection/>
    </xf>
    <xf numFmtId="0" fontId="2" fillId="0" borderId="20" xfId="0" applyFont="1" applyBorder="1" applyAlignment="1" applyProtection="1">
      <alignment horizontal="center"/>
      <protection locked="0"/>
    </xf>
    <xf numFmtId="0" fontId="2" fillId="0" borderId="22" xfId="0" applyFont="1" applyBorder="1" applyAlignment="1" applyProtection="1">
      <alignment horizontal="center"/>
      <protection locked="0"/>
    </xf>
    <xf numFmtId="2" fontId="2" fillId="0" borderId="10" xfId="0" applyNumberFormat="1" applyFont="1" applyBorder="1" applyAlignment="1" applyProtection="1">
      <alignment horizontal="center"/>
      <protection locked="0"/>
    </xf>
    <xf numFmtId="4" fontId="15" fillId="33" borderId="10" xfId="0" applyNumberFormat="1" applyFont="1" applyFill="1" applyBorder="1" applyAlignment="1" applyProtection="1">
      <alignment horizontal="center" vertical="center" wrapText="1"/>
      <protection/>
    </xf>
    <xf numFmtId="3" fontId="15" fillId="33" borderId="10" xfId="0" applyNumberFormat="1" applyFont="1" applyFill="1" applyBorder="1" applyAlignment="1" applyProtection="1">
      <alignment horizontal="center" vertical="center" wrapText="1"/>
      <protection/>
    </xf>
    <xf numFmtId="4" fontId="15" fillId="33" borderId="10" xfId="0" applyNumberFormat="1" applyFont="1" applyFill="1" applyBorder="1" applyAlignment="1" applyProtection="1">
      <alignment horizontal="right" vertical="center" wrapText="1"/>
      <protection/>
    </xf>
    <xf numFmtId="0" fontId="4" fillId="33" borderId="20" xfId="0" applyFont="1" applyFill="1" applyBorder="1" applyAlignment="1" applyProtection="1">
      <alignment horizontal="center"/>
      <protection/>
    </xf>
    <xf numFmtId="3" fontId="4" fillId="33" borderId="10" xfId="0" applyNumberFormat="1" applyFont="1" applyFill="1" applyBorder="1" applyAlignment="1" applyProtection="1">
      <alignment/>
      <protection/>
    </xf>
    <xf numFmtId="4" fontId="4" fillId="33" borderId="10" xfId="0" applyNumberFormat="1" applyFont="1" applyFill="1" applyBorder="1" applyAlignment="1" applyProtection="1">
      <alignment horizontal="right"/>
      <protection/>
    </xf>
    <xf numFmtId="0" fontId="4" fillId="0" borderId="0" xfId="0" applyFont="1" applyAlignment="1" applyProtection="1">
      <alignment/>
      <protection/>
    </xf>
    <xf numFmtId="3" fontId="2" fillId="0" borderId="0" xfId="0" applyNumberFormat="1" applyFont="1" applyAlignment="1" applyProtection="1">
      <alignment/>
      <protection/>
    </xf>
    <xf numFmtId="0" fontId="2" fillId="0" borderId="10" xfId="50" applyFont="1" applyBorder="1" applyAlignment="1" applyProtection="1">
      <alignment horizontal="center"/>
      <protection locked="0"/>
    </xf>
    <xf numFmtId="0" fontId="2" fillId="0" borderId="20" xfId="50" applyFont="1" applyBorder="1" applyAlignment="1" applyProtection="1">
      <alignment horizontal="center"/>
      <protection locked="0"/>
    </xf>
    <xf numFmtId="4" fontId="2" fillId="0" borderId="10" xfId="50" applyNumberFormat="1" applyFont="1" applyBorder="1" applyAlignment="1" applyProtection="1">
      <alignment horizontal="center"/>
      <protection locked="0"/>
    </xf>
    <xf numFmtId="3" fontId="2" fillId="0" borderId="10" xfId="50" applyNumberFormat="1" applyFont="1" applyBorder="1" applyAlignment="1" applyProtection="1">
      <alignment horizontal="center"/>
      <protection locked="0"/>
    </xf>
    <xf numFmtId="4" fontId="2" fillId="0" borderId="20" xfId="50" applyNumberFormat="1" applyFont="1" applyBorder="1" applyAlignment="1" applyProtection="1">
      <alignment horizontal="center"/>
      <protection locked="0"/>
    </xf>
    <xf numFmtId="2" fontId="64" fillId="0" borderId="20" xfId="56" applyNumberFormat="1" applyFont="1" applyBorder="1" applyAlignment="1" applyProtection="1">
      <alignment horizontal="center"/>
      <protection locked="0"/>
    </xf>
    <xf numFmtId="2" fontId="64" fillId="0" borderId="10" xfId="56" applyNumberFormat="1" applyFont="1" applyBorder="1" applyAlignment="1" applyProtection="1">
      <alignment horizontal="center"/>
      <protection locked="0"/>
    </xf>
    <xf numFmtId="0" fontId="12" fillId="8" borderId="0" xfId="0" applyFont="1" applyFill="1" applyAlignment="1" applyProtection="1">
      <alignment/>
      <protection/>
    </xf>
    <xf numFmtId="0" fontId="2" fillId="8" borderId="0" xfId="0" applyFont="1" applyFill="1" applyAlignment="1" applyProtection="1">
      <alignment/>
      <protection/>
    </xf>
    <xf numFmtId="170" fontId="4" fillId="37" borderId="10" xfId="47" applyFont="1" applyFill="1" applyBorder="1" applyAlignment="1" applyProtection="1">
      <alignment vertical="center" wrapText="1"/>
      <protection locked="0"/>
    </xf>
    <xf numFmtId="170" fontId="4" fillId="37" borderId="20" xfId="47" applyFont="1" applyFill="1" applyBorder="1" applyAlignment="1" applyProtection="1">
      <alignment vertical="center" wrapText="1"/>
      <protection locked="0"/>
    </xf>
    <xf numFmtId="171" fontId="4" fillId="33" borderId="10" xfId="54" applyFont="1" applyFill="1" applyBorder="1" applyAlignment="1">
      <alignment/>
    </xf>
    <xf numFmtId="171" fontId="4" fillId="33" borderId="10" xfId="54" applyFont="1" applyFill="1" applyBorder="1" applyAlignment="1" applyProtection="1">
      <alignment/>
      <protection/>
    </xf>
    <xf numFmtId="0" fontId="2" fillId="33" borderId="26" xfId="0" applyFont="1" applyFill="1" applyBorder="1" applyAlignment="1" applyProtection="1">
      <alignment/>
      <protection locked="0"/>
    </xf>
    <xf numFmtId="4" fontId="2" fillId="35" borderId="10" xfId="0" applyNumberFormat="1" applyFont="1" applyFill="1" applyBorder="1" applyAlignment="1" applyProtection="1">
      <alignment vertical="justify" wrapText="1"/>
      <protection locked="0"/>
    </xf>
    <xf numFmtId="171" fontId="2" fillId="0" borderId="10" xfId="54" applyFont="1" applyBorder="1" applyAlignment="1" applyProtection="1">
      <alignment/>
      <protection locked="0"/>
    </xf>
    <xf numFmtId="0" fontId="4" fillId="33" borderId="10" xfId="0" applyFont="1" applyFill="1" applyBorder="1" applyAlignment="1" applyProtection="1">
      <alignment horizontal="center"/>
      <protection/>
    </xf>
    <xf numFmtId="0" fontId="15" fillId="38" borderId="13" xfId="0" applyFont="1" applyFill="1" applyBorder="1" applyAlignment="1" applyProtection="1">
      <alignment horizontal="center" vertical="justify"/>
      <protection/>
    </xf>
    <xf numFmtId="0" fontId="15" fillId="38" borderId="24" xfId="0" applyFont="1" applyFill="1" applyBorder="1" applyAlignment="1" applyProtection="1">
      <alignment horizontal="center" vertical="justify"/>
      <protection/>
    </xf>
    <xf numFmtId="0" fontId="15" fillId="38" borderId="28" xfId="0" applyFont="1" applyFill="1" applyBorder="1" applyAlignment="1" applyProtection="1">
      <alignment horizontal="center" vertical="justify"/>
      <protection/>
    </xf>
    <xf numFmtId="0" fontId="12" fillId="37" borderId="20" xfId="0" applyFont="1" applyFill="1" applyBorder="1" applyAlignment="1" applyProtection="1">
      <alignment horizontal="left" vertical="top"/>
      <protection locked="0"/>
    </xf>
    <xf numFmtId="0" fontId="12" fillId="37" borderId="21" xfId="0" applyFont="1" applyFill="1" applyBorder="1" applyAlignment="1" applyProtection="1">
      <alignment horizontal="left" vertical="top"/>
      <protection locked="0"/>
    </xf>
    <xf numFmtId="0" fontId="12" fillId="37" borderId="22" xfId="0" applyFont="1" applyFill="1" applyBorder="1" applyAlignment="1" applyProtection="1">
      <alignment horizontal="left" vertical="top"/>
      <protection locked="0"/>
    </xf>
    <xf numFmtId="0" fontId="65" fillId="37" borderId="20" xfId="0" applyFont="1" applyFill="1" applyBorder="1" applyAlignment="1" applyProtection="1">
      <alignment horizontal="center"/>
      <protection locked="0"/>
    </xf>
    <xf numFmtId="0" fontId="65" fillId="37" borderId="21" xfId="0" applyFont="1" applyFill="1" applyBorder="1" applyAlignment="1" applyProtection="1">
      <alignment horizontal="center"/>
      <protection locked="0"/>
    </xf>
    <xf numFmtId="0" fontId="65" fillId="37" borderId="22" xfId="0" applyFont="1" applyFill="1" applyBorder="1" applyAlignment="1" applyProtection="1">
      <alignment horizontal="center"/>
      <protection locked="0"/>
    </xf>
    <xf numFmtId="0" fontId="4" fillId="38" borderId="11" xfId="0" applyFont="1" applyFill="1" applyBorder="1" applyAlignment="1" applyProtection="1">
      <alignment horizontal="center" vertical="justify"/>
      <protection/>
    </xf>
    <xf numFmtId="0" fontId="4" fillId="38" borderId="32" xfId="0" applyFont="1" applyFill="1" applyBorder="1" applyAlignment="1" applyProtection="1">
      <alignment horizontal="center" vertical="justify"/>
      <protection/>
    </xf>
    <xf numFmtId="0" fontId="4" fillId="38" borderId="25" xfId="0" applyFont="1" applyFill="1" applyBorder="1" applyAlignment="1" applyProtection="1">
      <alignment horizontal="center" vertical="justify"/>
      <protection/>
    </xf>
    <xf numFmtId="0" fontId="4" fillId="33" borderId="21" xfId="0" applyFont="1" applyFill="1" applyBorder="1" applyAlignment="1" applyProtection="1">
      <alignment horizontal="left"/>
      <protection/>
    </xf>
    <xf numFmtId="0" fontId="4" fillId="33" borderId="20" xfId="0" applyFont="1" applyFill="1" applyBorder="1" applyAlignment="1" applyProtection="1">
      <alignment horizontal="right"/>
      <protection/>
    </xf>
    <xf numFmtId="0" fontId="4" fillId="33" borderId="21" xfId="0" applyFont="1" applyFill="1" applyBorder="1" applyAlignment="1" applyProtection="1">
      <alignment horizontal="right"/>
      <protection/>
    </xf>
    <xf numFmtId="0" fontId="4" fillId="33" borderId="22" xfId="0" applyFont="1" applyFill="1" applyBorder="1" applyAlignment="1" applyProtection="1">
      <alignment horizontal="right"/>
      <protection/>
    </xf>
    <xf numFmtId="4" fontId="2" fillId="33" borderId="20" xfId="0" applyNumberFormat="1" applyFont="1" applyFill="1" applyBorder="1" applyAlignment="1" applyProtection="1">
      <alignment horizontal="left" vertical="justify"/>
      <protection/>
    </xf>
    <xf numFmtId="4" fontId="2" fillId="33" borderId="21" xfId="0" applyNumberFormat="1" applyFont="1" applyFill="1" applyBorder="1" applyAlignment="1" applyProtection="1">
      <alignment horizontal="left" vertical="justify"/>
      <protection/>
    </xf>
    <xf numFmtId="4" fontId="2" fillId="33" borderId="22" xfId="0" applyNumberFormat="1" applyFont="1" applyFill="1" applyBorder="1" applyAlignment="1" applyProtection="1">
      <alignment horizontal="left" vertical="justify"/>
      <protection/>
    </xf>
    <xf numFmtId="0" fontId="12" fillId="8" borderId="18" xfId="0" applyFont="1" applyFill="1" applyBorder="1" applyAlignment="1" applyProtection="1">
      <alignment horizontal="left" vertical="justify"/>
      <protection/>
    </xf>
    <xf numFmtId="0" fontId="12" fillId="8" borderId="0" xfId="0" applyFont="1" applyFill="1" applyAlignment="1" applyProtection="1">
      <alignment horizontal="left" vertical="justify"/>
      <protection/>
    </xf>
    <xf numFmtId="0" fontId="4" fillId="33" borderId="12" xfId="0" applyFont="1" applyFill="1" applyBorder="1" applyAlignment="1" applyProtection="1">
      <alignment horizontal="center" vertical="top" wrapText="1"/>
      <protection/>
    </xf>
    <xf numFmtId="0" fontId="4" fillId="33" borderId="14" xfId="0" applyFont="1" applyFill="1" applyBorder="1" applyAlignment="1" applyProtection="1">
      <alignment horizontal="center" vertical="top" wrapText="1"/>
      <protection/>
    </xf>
    <xf numFmtId="4" fontId="2" fillId="33" borderId="20" xfId="0" applyNumberFormat="1" applyFont="1" applyFill="1" applyBorder="1" applyAlignment="1" applyProtection="1">
      <alignment horizontal="left" vertical="justify" wrapText="1"/>
      <protection/>
    </xf>
    <xf numFmtId="4" fontId="2" fillId="33" borderId="21" xfId="0" applyNumberFormat="1" applyFont="1" applyFill="1" applyBorder="1" applyAlignment="1" applyProtection="1">
      <alignment horizontal="left" vertical="justify" wrapText="1"/>
      <protection/>
    </xf>
    <xf numFmtId="4" fontId="2" fillId="33" borderId="22" xfId="0" applyNumberFormat="1" applyFont="1" applyFill="1" applyBorder="1" applyAlignment="1" applyProtection="1">
      <alignment horizontal="left" vertical="justify" wrapText="1"/>
      <protection/>
    </xf>
    <xf numFmtId="0" fontId="2" fillId="33" borderId="20" xfId="0" applyFont="1" applyFill="1" applyBorder="1" applyAlignment="1" applyProtection="1">
      <alignment horizontal="left" vertical="justify" wrapText="1"/>
      <protection/>
    </xf>
    <xf numFmtId="0" fontId="2" fillId="33" borderId="21" xfId="0" applyFont="1" applyFill="1" applyBorder="1" applyAlignment="1" applyProtection="1">
      <alignment horizontal="left" vertical="justify" wrapText="1"/>
      <protection/>
    </xf>
    <xf numFmtId="0" fontId="2" fillId="33" borderId="22" xfId="0" applyFont="1" applyFill="1" applyBorder="1" applyAlignment="1" applyProtection="1">
      <alignment horizontal="left" vertical="justify" wrapText="1"/>
      <protection/>
    </xf>
    <xf numFmtId="0" fontId="4" fillId="33" borderId="33" xfId="0" applyFont="1" applyFill="1" applyBorder="1" applyAlignment="1" applyProtection="1">
      <alignment vertical="top" wrapText="1"/>
      <protection/>
    </xf>
    <xf numFmtId="0" fontId="4" fillId="33" borderId="34" xfId="0" applyFont="1" applyFill="1" applyBorder="1" applyAlignment="1" applyProtection="1">
      <alignment vertical="top" wrapText="1"/>
      <protection/>
    </xf>
    <xf numFmtId="0" fontId="4" fillId="33" borderId="35" xfId="0" applyFont="1" applyFill="1" applyBorder="1" applyAlignment="1" applyProtection="1">
      <alignment vertical="top" wrapText="1"/>
      <protection/>
    </xf>
    <xf numFmtId="0" fontId="2" fillId="37" borderId="11" xfId="0" applyFont="1" applyFill="1" applyBorder="1" applyAlignment="1" applyProtection="1">
      <alignment horizontal="left" vertical="top" wrapText="1"/>
      <protection/>
    </xf>
    <xf numFmtId="0" fontId="2" fillId="37" borderId="32" xfId="0" applyFont="1" applyFill="1" applyBorder="1" applyAlignment="1" applyProtection="1">
      <alignment horizontal="left" vertical="top" wrapText="1"/>
      <protection/>
    </xf>
    <xf numFmtId="0" fontId="2" fillId="37" borderId="25" xfId="0" applyFont="1" applyFill="1" applyBorder="1" applyAlignment="1" applyProtection="1">
      <alignment horizontal="left" vertical="top" wrapText="1"/>
      <protection/>
    </xf>
    <xf numFmtId="0" fontId="2" fillId="37" borderId="13" xfId="0" applyFont="1" applyFill="1" applyBorder="1" applyAlignment="1" applyProtection="1">
      <alignment horizontal="left" vertical="top" wrapText="1"/>
      <protection/>
    </xf>
    <xf numFmtId="0" fontId="2" fillId="37" borderId="24" xfId="0" applyFont="1" applyFill="1" applyBorder="1" applyAlignment="1" applyProtection="1">
      <alignment horizontal="left" vertical="top" wrapText="1"/>
      <protection/>
    </xf>
    <xf numFmtId="0" fontId="2" fillId="37" borderId="28" xfId="0" applyFont="1" applyFill="1" applyBorder="1" applyAlignment="1" applyProtection="1">
      <alignment horizontal="left" vertical="top" wrapText="1"/>
      <protection/>
    </xf>
    <xf numFmtId="0" fontId="4" fillId="33" borderId="11" xfId="0" applyFont="1" applyFill="1" applyBorder="1" applyAlignment="1" applyProtection="1">
      <alignment horizontal="center" vertical="top" wrapText="1"/>
      <protection/>
    </xf>
    <xf numFmtId="0" fontId="4" fillId="33" borderId="13" xfId="0" applyFont="1" applyFill="1" applyBorder="1" applyAlignment="1" applyProtection="1">
      <alignment horizontal="center" vertical="top" wrapText="1"/>
      <protection/>
    </xf>
    <xf numFmtId="0" fontId="4" fillId="33" borderId="20" xfId="0" applyFont="1" applyFill="1" applyBorder="1" applyAlignment="1" applyProtection="1">
      <alignment horizontal="center" vertical="top" wrapText="1"/>
      <protection/>
    </xf>
    <xf numFmtId="0" fontId="4" fillId="33" borderId="22" xfId="0" applyFont="1" applyFill="1" applyBorder="1" applyAlignment="1" applyProtection="1">
      <alignment horizontal="center" vertical="top" wrapText="1"/>
      <protection/>
    </xf>
    <xf numFmtId="0" fontId="2" fillId="33" borderId="20" xfId="0" applyFont="1" applyFill="1" applyBorder="1" applyAlignment="1" applyProtection="1">
      <alignment horizontal="left" wrapText="1"/>
      <protection/>
    </xf>
    <xf numFmtId="0" fontId="2" fillId="33" borderId="21" xfId="0" applyFont="1" applyFill="1" applyBorder="1" applyAlignment="1" applyProtection="1">
      <alignment horizontal="left" wrapText="1"/>
      <protection/>
    </xf>
    <xf numFmtId="0" fontId="2" fillId="33" borderId="22" xfId="0" applyFont="1" applyFill="1" applyBorder="1" applyAlignment="1" applyProtection="1">
      <alignment horizontal="left" wrapText="1"/>
      <protection/>
    </xf>
    <xf numFmtId="4" fontId="4" fillId="33" borderId="12" xfId="0" applyNumberFormat="1" applyFont="1" applyFill="1" applyBorder="1" applyAlignment="1" applyProtection="1">
      <alignment horizontal="center" vertical="top" wrapText="1"/>
      <protection/>
    </xf>
    <xf numFmtId="4" fontId="4" fillId="33" borderId="14" xfId="0" applyNumberFormat="1" applyFont="1" applyFill="1" applyBorder="1" applyAlignment="1" applyProtection="1">
      <alignment horizontal="center" vertical="top" wrapText="1"/>
      <protection/>
    </xf>
    <xf numFmtId="0" fontId="4" fillId="33" borderId="32" xfId="0" applyFont="1" applyFill="1" applyBorder="1" applyAlignment="1" applyProtection="1">
      <alignment horizontal="left" vertical="top"/>
      <protection/>
    </xf>
    <xf numFmtId="0" fontId="4" fillId="33" borderId="36" xfId="0" applyFont="1" applyFill="1" applyBorder="1" applyAlignment="1" applyProtection="1">
      <alignment horizontal="center" vertical="top" wrapText="1"/>
      <protection/>
    </xf>
    <xf numFmtId="0" fontId="4" fillId="33" borderId="37" xfId="0" applyFont="1" applyFill="1" applyBorder="1" applyAlignment="1" applyProtection="1">
      <alignment horizontal="center" vertical="top" wrapText="1"/>
      <protection/>
    </xf>
    <xf numFmtId="0" fontId="4" fillId="33" borderId="38" xfId="0" applyFont="1" applyFill="1" applyBorder="1" applyAlignment="1" applyProtection="1">
      <alignment horizontal="left" vertical="top" wrapText="1"/>
      <protection/>
    </xf>
    <xf numFmtId="0" fontId="4" fillId="33" borderId="39" xfId="0" applyFont="1" applyFill="1" applyBorder="1" applyAlignment="1" applyProtection="1">
      <alignment horizontal="left" vertical="top" wrapText="1"/>
      <protection/>
    </xf>
    <xf numFmtId="0" fontId="4" fillId="33" borderId="40" xfId="0" applyFont="1" applyFill="1" applyBorder="1" applyAlignment="1" applyProtection="1">
      <alignment horizontal="left" vertical="top" wrapText="1"/>
      <protection/>
    </xf>
    <xf numFmtId="0" fontId="4" fillId="33" borderId="41" xfId="0" applyFont="1" applyFill="1" applyBorder="1" applyAlignment="1" applyProtection="1">
      <alignment horizontal="center" vertical="top" wrapText="1"/>
      <protection/>
    </xf>
    <xf numFmtId="0" fontId="4" fillId="33" borderId="42" xfId="0" applyFont="1" applyFill="1" applyBorder="1" applyAlignment="1" applyProtection="1">
      <alignment horizontal="center" vertical="top" wrapText="1"/>
      <protection/>
    </xf>
    <xf numFmtId="0" fontId="4" fillId="33" borderId="43" xfId="0" applyFont="1" applyFill="1" applyBorder="1" applyAlignment="1" applyProtection="1">
      <alignment vertical="top" wrapText="1"/>
      <protection/>
    </xf>
    <xf numFmtId="0" fontId="4" fillId="33" borderId="44" xfId="0" applyFont="1" applyFill="1" applyBorder="1" applyAlignment="1" applyProtection="1">
      <alignment vertical="top" wrapText="1"/>
      <protection/>
    </xf>
    <xf numFmtId="0" fontId="4" fillId="33" borderId="45" xfId="0" applyFont="1" applyFill="1" applyBorder="1" applyAlignment="1" applyProtection="1">
      <alignment vertical="top" wrapText="1"/>
      <protection/>
    </xf>
    <xf numFmtId="0" fontId="4" fillId="0" borderId="0" xfId="0" applyFont="1" applyAlignment="1" applyProtection="1">
      <alignment horizontal="center"/>
      <protection/>
    </xf>
    <xf numFmtId="0" fontId="66" fillId="8" borderId="18" xfId="0" applyFont="1" applyFill="1" applyBorder="1" applyAlignment="1" applyProtection="1">
      <alignment horizontal="left"/>
      <protection/>
    </xf>
    <xf numFmtId="0" fontId="66" fillId="8" borderId="0" xfId="0" applyFont="1" applyFill="1" applyAlignment="1" applyProtection="1">
      <alignment horizontal="left"/>
      <protection/>
    </xf>
    <xf numFmtId="0" fontId="10" fillId="39" borderId="20" xfId="0" applyFont="1" applyFill="1" applyBorder="1" applyAlignment="1" applyProtection="1">
      <alignment horizontal="left"/>
      <protection/>
    </xf>
    <xf numFmtId="0" fontId="10" fillId="39" borderId="21" xfId="0" applyFont="1" applyFill="1" applyBorder="1" applyAlignment="1" applyProtection="1">
      <alignment horizontal="left"/>
      <protection/>
    </xf>
    <xf numFmtId="0" fontId="10" fillId="39" borderId="22" xfId="0" applyFont="1" applyFill="1" applyBorder="1" applyAlignment="1" applyProtection="1">
      <alignment horizontal="left"/>
      <protection/>
    </xf>
    <xf numFmtId="0" fontId="67" fillId="0" borderId="21" xfId="0" applyFont="1" applyBorder="1" applyAlignment="1" applyProtection="1">
      <alignment horizontal="left"/>
      <protection/>
    </xf>
    <xf numFmtId="0" fontId="10" fillId="8" borderId="11" xfId="0" applyFont="1" applyFill="1" applyBorder="1" applyAlignment="1" applyProtection="1">
      <alignment horizontal="left" wrapText="1"/>
      <protection/>
    </xf>
    <xf numFmtId="0" fontId="10" fillId="8" borderId="32" xfId="0" applyFont="1" applyFill="1" applyBorder="1" applyAlignment="1" applyProtection="1">
      <alignment horizontal="left" wrapText="1"/>
      <protection/>
    </xf>
    <xf numFmtId="0" fontId="10" fillId="8" borderId="25" xfId="0" applyFont="1" applyFill="1" applyBorder="1" applyAlignment="1" applyProtection="1">
      <alignment horizontal="left" wrapText="1"/>
      <protection/>
    </xf>
    <xf numFmtId="0" fontId="10" fillId="8" borderId="13" xfId="0" applyFont="1" applyFill="1" applyBorder="1" applyAlignment="1" applyProtection="1">
      <alignment horizontal="left" wrapText="1"/>
      <protection/>
    </xf>
    <xf numFmtId="0" fontId="10" fillId="8" borderId="24" xfId="0" applyFont="1" applyFill="1" applyBorder="1" applyAlignment="1" applyProtection="1">
      <alignment horizontal="left" wrapText="1"/>
      <protection/>
    </xf>
    <xf numFmtId="0" fontId="10" fillId="8" borderId="28" xfId="0" applyFont="1" applyFill="1" applyBorder="1" applyAlignment="1" applyProtection="1">
      <alignment horizontal="left" wrapText="1"/>
      <protection/>
    </xf>
    <xf numFmtId="0" fontId="12" fillId="8" borderId="11" xfId="0" applyFont="1" applyFill="1" applyBorder="1" applyAlignment="1" applyProtection="1">
      <alignment horizontal="center"/>
      <protection/>
    </xf>
    <xf numFmtId="0" fontId="12" fillId="8" borderId="32" xfId="0" applyFont="1" applyFill="1" applyBorder="1" applyAlignment="1" applyProtection="1">
      <alignment horizontal="center"/>
      <protection/>
    </xf>
    <xf numFmtId="0" fontId="4" fillId="33" borderId="20" xfId="0" applyFont="1" applyFill="1" applyBorder="1" applyAlignment="1" applyProtection="1">
      <alignment horizontal="left"/>
      <protection/>
    </xf>
    <xf numFmtId="0" fontId="4" fillId="33" borderId="22" xfId="0" applyFont="1" applyFill="1" applyBorder="1" applyAlignment="1" applyProtection="1">
      <alignment horizontal="left"/>
      <protection/>
    </xf>
    <xf numFmtId="0" fontId="67" fillId="0" borderId="32" xfId="0" applyFont="1" applyBorder="1" applyAlignment="1" applyProtection="1">
      <alignment horizontal="left"/>
      <protection/>
    </xf>
    <xf numFmtId="0" fontId="67" fillId="0" borderId="46" xfId="0" applyFont="1" applyBorder="1" applyAlignment="1" applyProtection="1">
      <alignment horizontal="left"/>
      <protection/>
    </xf>
    <xf numFmtId="0" fontId="10" fillId="39" borderId="11" xfId="0" applyFont="1" applyFill="1" applyBorder="1" applyAlignment="1" applyProtection="1">
      <alignment horizontal="left" wrapText="1"/>
      <protection/>
    </xf>
    <xf numFmtId="0" fontId="10" fillId="39" borderId="32" xfId="0" applyFont="1" applyFill="1" applyBorder="1" applyAlignment="1" applyProtection="1">
      <alignment horizontal="left" wrapText="1"/>
      <protection/>
    </xf>
    <xf numFmtId="0" fontId="10" fillId="39" borderId="25" xfId="0" applyFont="1" applyFill="1" applyBorder="1" applyAlignment="1" applyProtection="1">
      <alignment horizontal="left" wrapText="1"/>
      <protection/>
    </xf>
    <xf numFmtId="0" fontId="10" fillId="39" borderId="13" xfId="0" applyFont="1" applyFill="1" applyBorder="1" applyAlignment="1" applyProtection="1">
      <alignment horizontal="left" wrapText="1"/>
      <protection/>
    </xf>
    <xf numFmtId="0" fontId="10" fillId="39" borderId="24" xfId="0" applyFont="1" applyFill="1" applyBorder="1" applyAlignment="1" applyProtection="1">
      <alignment horizontal="left" wrapText="1"/>
      <protection/>
    </xf>
    <xf numFmtId="0" fontId="10" fillId="39" borderId="28" xfId="0" applyFont="1" applyFill="1" applyBorder="1" applyAlignment="1" applyProtection="1">
      <alignment horizontal="left" wrapText="1"/>
      <protection/>
    </xf>
    <xf numFmtId="0" fontId="2" fillId="0" borderId="15" xfId="0" applyFont="1" applyBorder="1" applyAlignment="1" applyProtection="1">
      <alignment horizontal="left" vertical="top" wrapText="1"/>
      <protection locked="0"/>
    </xf>
    <xf numFmtId="0" fontId="2" fillId="0" borderId="21" xfId="0" applyFont="1" applyBorder="1" applyAlignment="1" applyProtection="1">
      <alignment horizontal="left" vertical="top" wrapText="1"/>
      <protection locked="0"/>
    </xf>
    <xf numFmtId="0" fontId="2" fillId="0" borderId="22" xfId="0" applyFont="1" applyBorder="1" applyAlignment="1" applyProtection="1">
      <alignment horizontal="left" vertical="top" wrapText="1"/>
      <protection locked="0"/>
    </xf>
    <xf numFmtId="49" fontId="4" fillId="33" borderId="10" xfId="0" applyNumberFormat="1" applyFont="1" applyFill="1" applyBorder="1" applyAlignment="1" applyProtection="1">
      <alignment horizontal="right" vertical="top" wrapText="1"/>
      <protection/>
    </xf>
    <xf numFmtId="0" fontId="4" fillId="33" borderId="15" xfId="0" applyFont="1" applyFill="1" applyBorder="1" applyAlignment="1" applyProtection="1">
      <alignment horizontal="left" wrapText="1"/>
      <protection/>
    </xf>
    <xf numFmtId="0" fontId="4" fillId="33" borderId="21" xfId="0" applyFont="1" applyFill="1" applyBorder="1" applyAlignment="1" applyProtection="1">
      <alignment horizontal="left" wrapText="1"/>
      <protection/>
    </xf>
    <xf numFmtId="0" fontId="4" fillId="33" borderId="47" xfId="0" applyFont="1" applyFill="1" applyBorder="1" applyAlignment="1" applyProtection="1">
      <alignment horizontal="left" wrapText="1"/>
      <protection/>
    </xf>
    <xf numFmtId="178" fontId="4" fillId="33" borderId="20" xfId="0" applyNumberFormat="1" applyFont="1" applyFill="1" applyBorder="1" applyAlignment="1" applyProtection="1">
      <alignment horizontal="left"/>
      <protection/>
    </xf>
    <xf numFmtId="178" fontId="4" fillId="33" borderId="21" xfId="0" applyNumberFormat="1" applyFont="1" applyFill="1" applyBorder="1" applyAlignment="1" applyProtection="1">
      <alignment horizontal="left"/>
      <protection/>
    </xf>
    <xf numFmtId="178" fontId="4" fillId="33" borderId="22" xfId="0" applyNumberFormat="1" applyFont="1" applyFill="1" applyBorder="1" applyAlignment="1" applyProtection="1">
      <alignment horizontal="left"/>
      <protection/>
    </xf>
    <xf numFmtId="178" fontId="4" fillId="33" borderId="18" xfId="0" applyNumberFormat="1" applyFont="1" applyFill="1" applyBorder="1" applyAlignment="1" applyProtection="1">
      <alignment horizontal="left"/>
      <protection/>
    </xf>
    <xf numFmtId="178" fontId="4" fillId="33" borderId="0" xfId="0" applyNumberFormat="1" applyFont="1" applyFill="1" applyBorder="1" applyAlignment="1" applyProtection="1">
      <alignment horizontal="left"/>
      <protection/>
    </xf>
    <xf numFmtId="178" fontId="4" fillId="33" borderId="31" xfId="0" applyNumberFormat="1" applyFont="1" applyFill="1" applyBorder="1" applyAlignment="1" applyProtection="1">
      <alignment horizontal="left"/>
      <protection/>
    </xf>
    <xf numFmtId="49" fontId="2" fillId="33" borderId="10" xfId="0" applyNumberFormat="1" applyFont="1" applyFill="1" applyBorder="1" applyAlignment="1" applyProtection="1">
      <alignment vertical="top" wrapText="1"/>
      <protection/>
    </xf>
    <xf numFmtId="49" fontId="4" fillId="33" borderId="10" xfId="0" applyNumberFormat="1" applyFont="1" applyFill="1" applyBorder="1" applyAlignment="1" applyProtection="1">
      <alignment vertical="top" wrapText="1"/>
      <protection/>
    </xf>
    <xf numFmtId="49" fontId="2" fillId="33" borderId="10" xfId="0" applyNumberFormat="1" applyFont="1" applyFill="1" applyBorder="1" applyAlignment="1" applyProtection="1">
      <alignment horizontal="left" vertical="top" wrapText="1" indent="1"/>
      <protection/>
    </xf>
    <xf numFmtId="0" fontId="2" fillId="33" borderId="20" xfId="0" applyFont="1" applyFill="1" applyBorder="1" applyAlignment="1" applyProtection="1">
      <alignment horizontal="left"/>
      <protection/>
    </xf>
    <xf numFmtId="0" fontId="2" fillId="33" borderId="21" xfId="0" applyFont="1" applyFill="1" applyBorder="1" applyAlignment="1" applyProtection="1">
      <alignment horizontal="left"/>
      <protection/>
    </xf>
    <xf numFmtId="0" fontId="2" fillId="33" borderId="22" xfId="0" applyFont="1" applyFill="1" applyBorder="1" applyAlignment="1" applyProtection="1">
      <alignment horizontal="left"/>
      <protection/>
    </xf>
    <xf numFmtId="0" fontId="2" fillId="33" borderId="20" xfId="0" applyFont="1" applyFill="1" applyBorder="1" applyAlignment="1" applyProtection="1" quotePrefix="1">
      <alignment horizontal="left" vertical="justify"/>
      <protection/>
    </xf>
    <xf numFmtId="0" fontId="2" fillId="33" borderId="21" xfId="0" applyFont="1" applyFill="1" applyBorder="1" applyAlignment="1" applyProtection="1">
      <alignment horizontal="left" vertical="justify"/>
      <protection/>
    </xf>
    <xf numFmtId="0" fontId="2" fillId="33" borderId="22" xfId="0" applyFont="1" applyFill="1" applyBorder="1" applyAlignment="1" applyProtection="1">
      <alignment horizontal="left" vertical="justify"/>
      <protection/>
    </xf>
    <xf numFmtId="178" fontId="4" fillId="33" borderId="48" xfId="0" applyNumberFormat="1" applyFont="1" applyFill="1" applyBorder="1" applyAlignment="1" applyProtection="1">
      <alignment horizontal="right" vertical="top" wrapText="1"/>
      <protection/>
    </xf>
    <xf numFmtId="178" fontId="4" fillId="33" borderId="29" xfId="0" applyNumberFormat="1" applyFont="1" applyFill="1" applyBorder="1" applyAlignment="1" applyProtection="1">
      <alignment horizontal="right" vertical="top" wrapText="1"/>
      <protection/>
    </xf>
    <xf numFmtId="0" fontId="2" fillId="33" borderId="10" xfId="0" applyFont="1" applyFill="1" applyBorder="1" applyAlignment="1" applyProtection="1">
      <alignment horizontal="center" vertical="top" wrapText="1"/>
      <protection/>
    </xf>
    <xf numFmtId="0" fontId="2" fillId="0" borderId="17" xfId="0" applyFont="1" applyBorder="1" applyAlignment="1" applyProtection="1">
      <alignment horizontal="left" vertical="top" wrapText="1"/>
      <protection locked="0"/>
    </xf>
    <xf numFmtId="0" fontId="2" fillId="0" borderId="10" xfId="0" applyFont="1" applyBorder="1" applyAlignment="1" applyProtection="1">
      <alignment horizontal="left" vertical="top" wrapText="1"/>
      <protection locked="0"/>
    </xf>
    <xf numFmtId="178" fontId="4" fillId="33" borderId="10" xfId="0" applyNumberFormat="1" applyFont="1" applyFill="1" applyBorder="1" applyAlignment="1" applyProtection="1">
      <alignment horizontal="left"/>
      <protection/>
    </xf>
    <xf numFmtId="0" fontId="4" fillId="33" borderId="17" xfId="0" applyFont="1" applyFill="1" applyBorder="1" applyAlignment="1" applyProtection="1">
      <alignment horizontal="left"/>
      <protection/>
    </xf>
    <xf numFmtId="0" fontId="4" fillId="33" borderId="47" xfId="0" applyFont="1" applyFill="1" applyBorder="1" applyAlignment="1" applyProtection="1">
      <alignment horizontal="left"/>
      <protection/>
    </xf>
    <xf numFmtId="178" fontId="4" fillId="33" borderId="10" xfId="0" applyNumberFormat="1" applyFont="1" applyFill="1" applyBorder="1" applyAlignment="1" applyProtection="1">
      <alignment horizontal="center" vertical="top" wrapText="1"/>
      <protection/>
    </xf>
    <xf numFmtId="178" fontId="4" fillId="33" borderId="16" xfId="0" applyNumberFormat="1" applyFont="1" applyFill="1" applyBorder="1" applyAlignment="1" applyProtection="1">
      <alignment horizontal="center" vertical="top" wrapText="1"/>
      <protection/>
    </xf>
    <xf numFmtId="178" fontId="2" fillId="33" borderId="10" xfId="0" applyNumberFormat="1" applyFont="1" applyFill="1" applyBorder="1" applyAlignment="1" applyProtection="1">
      <alignment vertical="top" wrapText="1"/>
      <protection/>
    </xf>
    <xf numFmtId="0" fontId="2" fillId="33" borderId="10" xfId="0" applyFont="1" applyFill="1" applyBorder="1" applyAlignment="1" applyProtection="1">
      <alignment vertical="top" wrapText="1"/>
      <protection/>
    </xf>
    <xf numFmtId="178" fontId="4" fillId="33" borderId="15" xfId="0" applyNumberFormat="1" applyFont="1" applyFill="1" applyBorder="1" applyAlignment="1" applyProtection="1">
      <alignment horizontal="center" vertical="center"/>
      <protection/>
    </xf>
    <xf numFmtId="178" fontId="4" fillId="33" borderId="22" xfId="0" applyNumberFormat="1" applyFont="1" applyFill="1" applyBorder="1" applyAlignment="1" applyProtection="1">
      <alignment horizontal="center" vertical="center" wrapText="1"/>
      <protection/>
    </xf>
    <xf numFmtId="178" fontId="4" fillId="33" borderId="10" xfId="0" applyNumberFormat="1" applyFont="1" applyFill="1" applyBorder="1" applyAlignment="1" applyProtection="1">
      <alignment horizontal="center" vertical="center" wrapText="1"/>
      <protection/>
    </xf>
    <xf numFmtId="178" fontId="4" fillId="33" borderId="17" xfId="0" applyNumberFormat="1" applyFont="1" applyFill="1" applyBorder="1" applyAlignment="1" applyProtection="1">
      <alignment horizontal="right" vertical="top" wrapText="1"/>
      <protection/>
    </xf>
    <xf numFmtId="178" fontId="4" fillId="33" borderId="10" xfId="0" applyNumberFormat="1" applyFont="1" applyFill="1" applyBorder="1" applyAlignment="1" applyProtection="1">
      <alignment horizontal="right" vertical="top" wrapText="1"/>
      <protection/>
    </xf>
    <xf numFmtId="178" fontId="4" fillId="33" borderId="16" xfId="0" applyNumberFormat="1" applyFont="1" applyFill="1" applyBorder="1" applyAlignment="1" applyProtection="1">
      <alignment horizontal="center" vertical="center" wrapText="1"/>
      <protection/>
    </xf>
    <xf numFmtId="0" fontId="10" fillId="37" borderId="11" xfId="0" applyFont="1" applyFill="1" applyBorder="1" applyAlignment="1" applyProtection="1">
      <alignment horizontal="left" wrapText="1"/>
      <protection locked="0"/>
    </xf>
    <xf numFmtId="0" fontId="10" fillId="37" borderId="32" xfId="0" applyFont="1" applyFill="1" applyBorder="1" applyAlignment="1" applyProtection="1">
      <alignment horizontal="left" wrapText="1"/>
      <protection locked="0"/>
    </xf>
    <xf numFmtId="0" fontId="10" fillId="37" borderId="25" xfId="0" applyFont="1" applyFill="1" applyBorder="1" applyAlignment="1" applyProtection="1">
      <alignment horizontal="left" wrapText="1"/>
      <protection locked="0"/>
    </xf>
    <xf numFmtId="0" fontId="10" fillId="37" borderId="13" xfId="0" applyFont="1" applyFill="1" applyBorder="1" applyAlignment="1" applyProtection="1">
      <alignment horizontal="left" wrapText="1"/>
      <protection locked="0"/>
    </xf>
    <xf numFmtId="0" fontId="10" fillId="37" borderId="24" xfId="0" applyFont="1" applyFill="1" applyBorder="1" applyAlignment="1" applyProtection="1">
      <alignment horizontal="left" wrapText="1"/>
      <protection locked="0"/>
    </xf>
    <xf numFmtId="0" fontId="10" fillId="37" borderId="28" xfId="0" applyFont="1" applyFill="1" applyBorder="1" applyAlignment="1" applyProtection="1">
      <alignment horizontal="left" wrapText="1"/>
      <protection locked="0"/>
    </xf>
    <xf numFmtId="0" fontId="4" fillId="33" borderId="10" xfId="0" applyFont="1" applyFill="1" applyBorder="1" applyAlignment="1" applyProtection="1">
      <alignment horizontal="left"/>
      <protection/>
    </xf>
    <xf numFmtId="0" fontId="4" fillId="33" borderId="16" xfId="0" applyFont="1" applyFill="1" applyBorder="1" applyAlignment="1" applyProtection="1">
      <alignment horizontal="left"/>
      <protection/>
    </xf>
    <xf numFmtId="178" fontId="4" fillId="33" borderId="17" xfId="0" applyNumberFormat="1" applyFont="1" applyFill="1" applyBorder="1" applyAlignment="1" applyProtection="1">
      <alignment horizontal="center" vertical="center" wrapText="1"/>
      <protection/>
    </xf>
    <xf numFmtId="178" fontId="4" fillId="33" borderId="20" xfId="0" applyNumberFormat="1" applyFont="1" applyFill="1" applyBorder="1" applyAlignment="1" applyProtection="1">
      <alignment horizontal="center" vertical="center" wrapText="1"/>
      <protection/>
    </xf>
    <xf numFmtId="178" fontId="4" fillId="33" borderId="22" xfId="0" applyNumberFormat="1" applyFont="1" applyFill="1" applyBorder="1" applyAlignment="1" applyProtection="1">
      <alignment horizontal="center" vertical="top" wrapText="1"/>
      <protection/>
    </xf>
    <xf numFmtId="178" fontId="4" fillId="33" borderId="17" xfId="0" applyNumberFormat="1" applyFont="1" applyFill="1" applyBorder="1" applyAlignment="1" applyProtection="1">
      <alignment horizontal="center" vertical="center"/>
      <protection/>
    </xf>
    <xf numFmtId="178" fontId="4" fillId="33" borderId="10" xfId="0" applyNumberFormat="1" applyFont="1" applyFill="1" applyBorder="1" applyAlignment="1" applyProtection="1">
      <alignment horizontal="center" vertical="center"/>
      <protection/>
    </xf>
    <xf numFmtId="178" fontId="4" fillId="33" borderId="21" xfId="0" applyNumberFormat="1" applyFont="1" applyFill="1" applyBorder="1" applyAlignment="1" applyProtection="1">
      <alignment horizontal="center" wrapText="1"/>
      <protection/>
    </xf>
    <xf numFmtId="178" fontId="4" fillId="33" borderId="22" xfId="0" applyNumberFormat="1" applyFont="1" applyFill="1" applyBorder="1" applyAlignment="1" applyProtection="1">
      <alignment horizontal="center" wrapText="1"/>
      <protection/>
    </xf>
    <xf numFmtId="0" fontId="20" fillId="33" borderId="12" xfId="0" applyFont="1" applyFill="1" applyBorder="1" applyAlignment="1" applyProtection="1">
      <alignment horizontal="center" vertical="center"/>
      <protection/>
    </xf>
    <xf numFmtId="0" fontId="20" fillId="33" borderId="14" xfId="0" applyFont="1" applyFill="1" applyBorder="1" applyAlignment="1" applyProtection="1">
      <alignment horizontal="center" vertical="center"/>
      <protection/>
    </xf>
    <xf numFmtId="178" fontId="4" fillId="33" borderId="10" xfId="0" applyNumberFormat="1" applyFont="1" applyFill="1" applyBorder="1" applyAlignment="1" applyProtection="1">
      <alignment horizontal="center"/>
      <protection/>
    </xf>
    <xf numFmtId="0" fontId="4" fillId="33" borderId="12" xfId="0" applyFont="1" applyFill="1" applyBorder="1" applyAlignment="1" applyProtection="1">
      <alignment horizontal="center" vertical="justify"/>
      <protection/>
    </xf>
    <xf numFmtId="0" fontId="4" fillId="33" borderId="14" xfId="0" applyFont="1" applyFill="1" applyBorder="1" applyAlignment="1" applyProtection="1">
      <alignment horizontal="center" vertical="justify"/>
      <protection/>
    </xf>
    <xf numFmtId="0" fontId="4" fillId="33" borderId="10" xfId="0" applyFont="1" applyFill="1" applyBorder="1" applyAlignment="1" applyProtection="1">
      <alignment horizontal="right" vertical="top" wrapText="1"/>
      <protection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0" fontId="4" fillId="33" borderId="25" xfId="0" applyFont="1" applyFill="1" applyBorder="1" applyAlignment="1" applyProtection="1">
      <alignment horizontal="center" vertical="top" wrapText="1"/>
      <protection/>
    </xf>
    <xf numFmtId="0" fontId="4" fillId="33" borderId="20" xfId="0" applyFont="1" applyFill="1" applyBorder="1" applyAlignment="1" applyProtection="1">
      <alignment horizontal="center" vertical="center" wrapText="1"/>
      <protection/>
    </xf>
    <xf numFmtId="0" fontId="4" fillId="33" borderId="21" xfId="0" applyFont="1" applyFill="1" applyBorder="1" applyAlignment="1" applyProtection="1">
      <alignment horizontal="center" vertical="center" wrapText="1"/>
      <protection/>
    </xf>
    <xf numFmtId="0" fontId="4" fillId="33" borderId="22" xfId="0" applyFont="1" applyFill="1" applyBorder="1" applyAlignment="1" applyProtection="1">
      <alignment horizontal="center" vertical="center" wrapText="1"/>
      <protection/>
    </xf>
    <xf numFmtId="0" fontId="4" fillId="33" borderId="26" xfId="0" applyFont="1" applyFill="1" applyBorder="1" applyAlignment="1" applyProtection="1">
      <alignment horizontal="center" vertical="justify"/>
      <protection/>
    </xf>
    <xf numFmtId="0" fontId="4" fillId="33" borderId="12" xfId="0" applyFont="1" applyFill="1" applyBorder="1" applyAlignment="1" applyProtection="1">
      <alignment horizontal="center" vertical="center" wrapText="1"/>
      <protection/>
    </xf>
    <xf numFmtId="0" fontId="4" fillId="33" borderId="14" xfId="0" applyFont="1" applyFill="1" applyBorder="1" applyAlignment="1" applyProtection="1">
      <alignment horizontal="center" vertical="center" wrapText="1"/>
      <protection/>
    </xf>
    <xf numFmtId="0" fontId="4" fillId="33" borderId="11" xfId="0" applyFont="1" applyFill="1" applyBorder="1" applyAlignment="1" applyProtection="1">
      <alignment horizontal="center" vertical="center" wrapText="1"/>
      <protection/>
    </xf>
    <xf numFmtId="0" fontId="4" fillId="33" borderId="32" xfId="0" applyFont="1" applyFill="1" applyBorder="1" applyAlignment="1" applyProtection="1">
      <alignment horizontal="center" vertical="center" wrapText="1"/>
      <protection/>
    </xf>
    <xf numFmtId="0" fontId="4" fillId="33" borderId="25" xfId="0" applyFont="1" applyFill="1" applyBorder="1" applyAlignment="1" applyProtection="1">
      <alignment horizontal="center" vertical="center" wrapText="1"/>
      <protection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ta" xfId="51"/>
    <cellStyle name="Percent" xfId="52"/>
    <cellStyle name="Saída" xfId="53"/>
    <cellStyle name="Comma" xfId="54"/>
    <cellStyle name="Comma [0]" xfId="55"/>
    <cellStyle name="Separador de milhares 3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4"/>
  <sheetViews>
    <sheetView tabSelected="1" zoomScaleSheetLayoutView="100" workbookViewId="0" topLeftCell="A1">
      <selection activeCell="C10" sqref="C10"/>
    </sheetView>
  </sheetViews>
  <sheetFormatPr defaultColWidth="9.140625" defaultRowHeight="12.75"/>
  <cols>
    <col min="1" max="1" width="49.00390625" style="62" bestFit="1" customWidth="1"/>
    <col min="2" max="2" width="12.57421875" style="62" customWidth="1"/>
    <col min="3" max="3" width="10.28125" style="62" customWidth="1"/>
    <col min="4" max="4" width="11.421875" style="62" customWidth="1"/>
    <col min="5" max="5" width="17.8515625" style="72" customWidth="1"/>
    <col min="6" max="6" width="10.140625" style="62" bestFit="1" customWidth="1"/>
    <col min="7" max="9" width="9.140625" style="62" customWidth="1"/>
    <col min="10" max="10" width="11.00390625" style="62" bestFit="1" customWidth="1"/>
    <col min="11" max="16384" width="9.140625" style="62" customWidth="1"/>
  </cols>
  <sheetData>
    <row r="2" spans="1:5" ht="14.25">
      <c r="A2" s="223" t="s">
        <v>138</v>
      </c>
      <c r="B2" s="224"/>
      <c r="C2" s="224"/>
      <c r="D2" s="224"/>
      <c r="E2" s="225"/>
    </row>
    <row r="3" ht="12.75">
      <c r="E3" s="63"/>
    </row>
    <row r="4" spans="1:5" ht="12.75">
      <c r="A4" s="226" t="s">
        <v>180</v>
      </c>
      <c r="B4" s="227"/>
      <c r="C4" s="227"/>
      <c r="D4" s="227"/>
      <c r="E4" s="228"/>
    </row>
    <row r="5" spans="1:5" ht="12.75">
      <c r="A5" s="217" t="s">
        <v>240</v>
      </c>
      <c r="B5" s="218"/>
      <c r="C5" s="218"/>
      <c r="D5" s="218"/>
      <c r="E5" s="219"/>
    </row>
    <row r="6" spans="1:5" ht="12.75">
      <c r="A6" s="229" t="s">
        <v>181</v>
      </c>
      <c r="B6" s="229"/>
      <c r="C6" s="229"/>
      <c r="D6" s="229"/>
      <c r="E6" s="229"/>
    </row>
    <row r="7" spans="1:6" ht="25.5">
      <c r="A7" s="17" t="s">
        <v>7</v>
      </c>
      <c r="B7" s="17" t="s">
        <v>14</v>
      </c>
      <c r="C7" s="17" t="s">
        <v>11</v>
      </c>
      <c r="D7" s="17" t="s">
        <v>12</v>
      </c>
      <c r="E7" s="18" t="s">
        <v>13</v>
      </c>
      <c r="F7" s="64"/>
    </row>
    <row r="8" spans="1:5" ht="12.75">
      <c r="A8" s="19" t="s">
        <v>8</v>
      </c>
      <c r="B8" s="65">
        <v>50</v>
      </c>
      <c r="C8" s="42"/>
      <c r="D8" s="42"/>
      <c r="E8" s="180">
        <f aca="true" t="shared" si="0" ref="E8:E14">B8*C8*D8</f>
        <v>0</v>
      </c>
    </row>
    <row r="9" spans="1:6" ht="12.75">
      <c r="A9" s="19" t="s">
        <v>9</v>
      </c>
      <c r="B9" s="215"/>
      <c r="C9" s="42"/>
      <c r="D9" s="42"/>
      <c r="E9" s="180">
        <f t="shared" si="0"/>
        <v>0</v>
      </c>
      <c r="F9" s="64"/>
    </row>
    <row r="10" spans="1:5" ht="12.75">
      <c r="A10" s="19" t="s">
        <v>10</v>
      </c>
      <c r="B10" s="215"/>
      <c r="C10" s="42"/>
      <c r="D10" s="42"/>
      <c r="E10" s="180">
        <f t="shared" si="0"/>
        <v>0</v>
      </c>
    </row>
    <row r="11" spans="1:5" ht="12.75">
      <c r="A11" s="19" t="s">
        <v>284</v>
      </c>
      <c r="B11" s="215"/>
      <c r="C11" s="42"/>
      <c r="D11" s="42"/>
      <c r="E11" s="180">
        <f t="shared" si="0"/>
        <v>0</v>
      </c>
    </row>
    <row r="12" spans="1:5" ht="12.75">
      <c r="A12" s="19" t="s">
        <v>285</v>
      </c>
      <c r="B12" s="215"/>
      <c r="C12" s="42"/>
      <c r="D12" s="42"/>
      <c r="E12" s="180">
        <f t="shared" si="0"/>
        <v>0</v>
      </c>
    </row>
    <row r="13" spans="1:5" ht="12.75">
      <c r="A13" s="19" t="s">
        <v>286</v>
      </c>
      <c r="B13" s="215"/>
      <c r="C13" s="42"/>
      <c r="D13" s="42"/>
      <c r="E13" s="180">
        <f t="shared" si="0"/>
        <v>0</v>
      </c>
    </row>
    <row r="14" spans="1:5" ht="12.75">
      <c r="A14" s="213" t="s">
        <v>232</v>
      </c>
      <c r="B14" s="215"/>
      <c r="C14" s="42"/>
      <c r="D14" s="42"/>
      <c r="E14" s="180">
        <f t="shared" si="0"/>
        <v>0</v>
      </c>
    </row>
    <row r="15" spans="1:5" ht="12.75">
      <c r="A15" s="230" t="s">
        <v>15</v>
      </c>
      <c r="B15" s="231"/>
      <c r="C15" s="231"/>
      <c r="D15" s="232"/>
      <c r="E15" s="211">
        <f>SUM(E8:E14)</f>
        <v>0</v>
      </c>
    </row>
    <row r="16" spans="1:5" ht="12.75">
      <c r="A16" s="40"/>
      <c r="B16" s="40"/>
      <c r="C16" s="40"/>
      <c r="D16" s="40"/>
      <c r="E16" s="41"/>
    </row>
    <row r="17" spans="1:5" ht="12.75">
      <c r="A17" s="220" t="s">
        <v>287</v>
      </c>
      <c r="B17" s="221"/>
      <c r="C17" s="221"/>
      <c r="D17" s="221"/>
      <c r="E17" s="222"/>
    </row>
    <row r="18" spans="1:5" ht="40.5" customHeight="1">
      <c r="A18" s="220" t="s">
        <v>288</v>
      </c>
      <c r="B18" s="221"/>
      <c r="C18" s="221"/>
      <c r="D18" s="221"/>
      <c r="E18" s="222"/>
    </row>
    <row r="19" spans="1:5" ht="12.75">
      <c r="A19" s="67"/>
      <c r="C19" s="64"/>
      <c r="E19" s="63"/>
    </row>
    <row r="20" ht="12.75" customHeight="1">
      <c r="E20" s="62"/>
    </row>
    <row r="21" spans="1:5" ht="12.75" customHeight="1">
      <c r="A21" s="216" t="s">
        <v>244</v>
      </c>
      <c r="B21" s="216"/>
      <c r="E21" s="62"/>
    </row>
    <row r="22" spans="1:7" ht="12.75">
      <c r="A22" s="68" t="s">
        <v>245</v>
      </c>
      <c r="B22" s="68" t="s">
        <v>14</v>
      </c>
      <c r="E22" s="63"/>
      <c r="F22" s="69"/>
      <c r="G22" s="70"/>
    </row>
    <row r="23" spans="1:2" ht="12.75">
      <c r="A23" s="71" t="s">
        <v>242</v>
      </c>
      <c r="B23" s="180">
        <f>'2. Orçamento Detalhado'!H16</f>
        <v>0</v>
      </c>
    </row>
    <row r="24" spans="1:2" ht="12.75">
      <c r="A24" s="71" t="s">
        <v>100</v>
      </c>
      <c r="B24" s="180">
        <f>'2. Orçamento Detalhado'!L52</f>
        <v>0</v>
      </c>
    </row>
    <row r="25" spans="1:2" ht="12.75">
      <c r="A25" s="71" t="s">
        <v>117</v>
      </c>
      <c r="B25" s="180">
        <f>'2. Orçamento Detalhado'!L68</f>
        <v>0</v>
      </c>
    </row>
    <row r="26" spans="1:2" ht="12.75">
      <c r="A26" s="71" t="s">
        <v>204</v>
      </c>
      <c r="B26" s="180">
        <f>'2. Orçamento Detalhado'!L97</f>
        <v>0</v>
      </c>
    </row>
    <row r="27" spans="1:2" ht="12.75">
      <c r="A27" s="71" t="s">
        <v>220</v>
      </c>
      <c r="B27" s="180">
        <f>'2. Orçamento Detalhado'!L108</f>
        <v>0</v>
      </c>
    </row>
    <row r="28" spans="1:2" ht="12.75">
      <c r="A28" s="71" t="s">
        <v>221</v>
      </c>
      <c r="B28" s="180">
        <f>'2. Orçamento Detalhado'!L134</f>
        <v>0</v>
      </c>
    </row>
    <row r="29" spans="1:2" ht="12.75">
      <c r="A29" s="71" t="s">
        <v>222</v>
      </c>
      <c r="B29" s="180">
        <f>'3. Pessoa Física e Obrigações'!I30+'3. Pessoa Física e Obrigações'!I43+'3. Pessoa Física e Obrigações'!H58+'3. Pessoa Física e Obrigações'!I79+'3. Pessoa Física e Obrigações'!I96+'3. Pessoa Física e Obrigações'!G110</f>
        <v>0</v>
      </c>
    </row>
    <row r="30" spans="1:2" ht="12.75">
      <c r="A30" s="71" t="s">
        <v>223</v>
      </c>
      <c r="B30" s="180">
        <f>'3. Pessoa Física e Obrigações'!F140</f>
        <v>0</v>
      </c>
    </row>
    <row r="31" spans="1:2" ht="12.75">
      <c r="A31" s="68" t="s">
        <v>243</v>
      </c>
      <c r="B31" s="212">
        <f>SUM(B23:B30)</f>
        <v>0</v>
      </c>
    </row>
    <row r="34" spans="1:2" ht="12.75">
      <c r="A34" s="68" t="s">
        <v>246</v>
      </c>
      <c r="B34" s="73">
        <f>E15-B31</f>
        <v>0</v>
      </c>
    </row>
  </sheetData>
  <sheetProtection password="C662" sheet="1" objects="1" scenarios="1"/>
  <mergeCells count="8">
    <mergeCell ref="A21:B21"/>
    <mergeCell ref="A5:E5"/>
    <mergeCell ref="A17:E17"/>
    <mergeCell ref="A2:E2"/>
    <mergeCell ref="A4:E4"/>
    <mergeCell ref="A6:E6"/>
    <mergeCell ref="A15:D15"/>
    <mergeCell ref="A18:E18"/>
  </mergeCells>
  <dataValidations count="3">
    <dataValidation type="custom" showInputMessage="1" showErrorMessage="1" errorTitle="Atenção!" error="Esta Célula não poderá ser alterada!&#10;Entre em contato com seu administrador!" sqref="A15:D16 A7:E7 A8:A10">
      <formula1>"Texto"</formula1>
    </dataValidation>
    <dataValidation type="whole" allowBlank="1" showInputMessage="1" showErrorMessage="1" errorTitle="Atenção!" error="Esta Célula não poderá ser alterada!&#10;Entre em contato com seu administrador!" sqref="E16">
      <formula1>40000000</formula1>
      <formula2>40000000</formula2>
    </dataValidation>
    <dataValidation type="whole" allowBlank="1" showInputMessage="1" showErrorMessage="1" error="Esta Célula só poderá ter valores entre 0 e 1000." sqref="B8">
      <formula1>0</formula1>
      <formula2>1000</formula2>
    </dataValidation>
  </dataValidations>
  <printOptions/>
  <pageMargins left="0.787401575" right="0.787401575" top="0.48" bottom="0.984251969" header="0.492125985" footer="0.492125985"/>
  <pageSetup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</sheetPr>
  <dimension ref="A1:O143"/>
  <sheetViews>
    <sheetView zoomScaleSheetLayoutView="70" zoomScalePageLayoutView="0" workbookViewId="0" topLeftCell="A1">
      <selection activeCell="A2" sqref="A2"/>
    </sheetView>
  </sheetViews>
  <sheetFormatPr defaultColWidth="9.140625" defaultRowHeight="12.75"/>
  <cols>
    <col min="1" max="1" width="7.421875" style="62" customWidth="1"/>
    <col min="2" max="2" width="44.8515625" style="95" customWidth="1"/>
    <col min="3" max="3" width="7.7109375" style="62" bestFit="1" customWidth="1"/>
    <col min="4" max="4" width="11.28125" style="77" bestFit="1" customWidth="1"/>
    <col min="5" max="5" width="9.140625" style="62" customWidth="1"/>
    <col min="6" max="6" width="17.57421875" style="77" customWidth="1"/>
    <col min="7" max="7" width="32.8515625" style="76" customWidth="1"/>
    <col min="8" max="8" width="12.00390625" style="77" customWidth="1"/>
    <col min="9" max="9" width="31.7109375" style="76" bestFit="1" customWidth="1"/>
    <col min="10" max="10" width="9.140625" style="77" customWidth="1"/>
    <col min="11" max="11" width="24.00390625" style="76" customWidth="1"/>
    <col min="12" max="12" width="13.140625" style="62" bestFit="1" customWidth="1"/>
    <col min="13" max="16384" width="9.140625" style="62" customWidth="1"/>
  </cols>
  <sheetData>
    <row r="1" spans="1:12" ht="12.75">
      <c r="A1" s="275" t="s">
        <v>74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275"/>
    </row>
    <row r="2" spans="1:15" ht="13.5" thickBot="1">
      <c r="A2" s="74"/>
      <c r="B2" s="74"/>
      <c r="C2" s="74"/>
      <c r="D2" s="75"/>
      <c r="E2" s="74"/>
      <c r="F2" s="75"/>
      <c r="H2" s="75"/>
      <c r="J2" s="75"/>
      <c r="L2" s="74"/>
      <c r="M2" s="74"/>
      <c r="N2" s="74"/>
      <c r="O2" s="74"/>
    </row>
    <row r="3" spans="1:8" ht="15" customHeight="1">
      <c r="A3" s="267" t="s">
        <v>136</v>
      </c>
      <c r="B3" s="268"/>
      <c r="C3" s="268"/>
      <c r="D3" s="268"/>
      <c r="E3" s="268"/>
      <c r="F3" s="268"/>
      <c r="G3" s="268"/>
      <c r="H3" s="269"/>
    </row>
    <row r="4" spans="1:9" ht="15" customHeight="1">
      <c r="A4" s="270" t="s">
        <v>70</v>
      </c>
      <c r="B4" s="238" t="s">
        <v>71</v>
      </c>
      <c r="C4" s="238" t="s">
        <v>72</v>
      </c>
      <c r="D4" s="262" t="s">
        <v>65</v>
      </c>
      <c r="E4" s="238" t="s">
        <v>76</v>
      </c>
      <c r="F4" s="238" t="s">
        <v>85</v>
      </c>
      <c r="G4" s="238" t="s">
        <v>134</v>
      </c>
      <c r="H4" s="255" t="s">
        <v>80</v>
      </c>
      <c r="I4" s="78" t="s">
        <v>307</v>
      </c>
    </row>
    <row r="5" spans="1:10" ht="12.75">
      <c r="A5" s="271"/>
      <c r="B5" s="239"/>
      <c r="C5" s="239"/>
      <c r="D5" s="263"/>
      <c r="E5" s="239"/>
      <c r="F5" s="239"/>
      <c r="G5" s="239"/>
      <c r="H5" s="256"/>
      <c r="I5" s="79" t="s">
        <v>308</v>
      </c>
      <c r="J5" s="80">
        <v>224.2</v>
      </c>
    </row>
    <row r="6" spans="1:10" ht="12.75" customHeight="1">
      <c r="A6" s="81" t="s">
        <v>90</v>
      </c>
      <c r="B6" s="118"/>
      <c r="C6" s="119"/>
      <c r="D6" s="117"/>
      <c r="E6" s="120"/>
      <c r="F6" s="82" t="s">
        <v>133</v>
      </c>
      <c r="G6" s="214"/>
      <c r="H6" s="83">
        <f>D6*E6</f>
        <v>0</v>
      </c>
      <c r="I6" s="84" t="s">
        <v>312</v>
      </c>
      <c r="J6" s="85">
        <v>212.4</v>
      </c>
    </row>
    <row r="7" spans="1:10" ht="12.75" customHeight="1">
      <c r="A7" s="81" t="s">
        <v>91</v>
      </c>
      <c r="B7" s="118"/>
      <c r="C7" s="119"/>
      <c r="D7" s="117"/>
      <c r="E7" s="120"/>
      <c r="F7" s="82" t="s">
        <v>133</v>
      </c>
      <c r="G7" s="214"/>
      <c r="H7" s="83">
        <f aca="true" t="shared" si="0" ref="H7:H15">D7*E7</f>
        <v>0</v>
      </c>
      <c r="I7" s="84" t="s">
        <v>309</v>
      </c>
      <c r="J7" s="85">
        <v>212.4</v>
      </c>
    </row>
    <row r="8" spans="1:10" ht="12.75" customHeight="1">
      <c r="A8" s="81" t="s">
        <v>92</v>
      </c>
      <c r="B8" s="118"/>
      <c r="C8" s="119"/>
      <c r="D8" s="117"/>
      <c r="E8" s="120"/>
      <c r="F8" s="82" t="s">
        <v>133</v>
      </c>
      <c r="G8" s="214"/>
      <c r="H8" s="83">
        <f t="shared" si="0"/>
        <v>0</v>
      </c>
      <c r="I8" s="84" t="s">
        <v>310</v>
      </c>
      <c r="J8" s="85">
        <v>200.6</v>
      </c>
    </row>
    <row r="9" spans="1:10" ht="12.75" customHeight="1">
      <c r="A9" s="81" t="s">
        <v>93</v>
      </c>
      <c r="B9" s="118"/>
      <c r="C9" s="119"/>
      <c r="D9" s="117"/>
      <c r="E9" s="120"/>
      <c r="F9" s="82" t="s">
        <v>133</v>
      </c>
      <c r="G9" s="214"/>
      <c r="H9" s="83">
        <f t="shared" si="0"/>
        <v>0</v>
      </c>
      <c r="I9" s="86" t="s">
        <v>311</v>
      </c>
      <c r="J9" s="87">
        <v>177</v>
      </c>
    </row>
    <row r="10" spans="1:10" ht="12.75" customHeight="1">
      <c r="A10" s="81" t="s">
        <v>94</v>
      </c>
      <c r="B10" s="118"/>
      <c r="C10" s="119"/>
      <c r="D10" s="117"/>
      <c r="E10" s="120"/>
      <c r="F10" s="82" t="s">
        <v>133</v>
      </c>
      <c r="G10" s="214"/>
      <c r="H10" s="83">
        <f t="shared" si="0"/>
        <v>0</v>
      </c>
      <c r="I10" s="88" t="s">
        <v>313</v>
      </c>
      <c r="J10" s="87">
        <v>95</v>
      </c>
    </row>
    <row r="11" spans="1:11" ht="12.75" customHeight="1">
      <c r="A11" s="81" t="s">
        <v>95</v>
      </c>
      <c r="B11" s="118"/>
      <c r="C11" s="119"/>
      <c r="D11" s="117"/>
      <c r="E11" s="120"/>
      <c r="F11" s="82" t="s">
        <v>133</v>
      </c>
      <c r="G11" s="214"/>
      <c r="H11" s="89">
        <f t="shared" si="0"/>
        <v>0</v>
      </c>
      <c r="I11" s="236" t="s">
        <v>314</v>
      </c>
      <c r="J11" s="237"/>
      <c r="K11" s="237"/>
    </row>
    <row r="12" spans="1:8" ht="12.75" customHeight="1">
      <c r="A12" s="81" t="s">
        <v>96</v>
      </c>
      <c r="B12" s="118"/>
      <c r="C12" s="119"/>
      <c r="D12" s="117"/>
      <c r="E12" s="120"/>
      <c r="F12" s="82" t="s">
        <v>133</v>
      </c>
      <c r="G12" s="214"/>
      <c r="H12" s="89">
        <f t="shared" si="0"/>
        <v>0</v>
      </c>
    </row>
    <row r="13" spans="1:8" ht="12.75" customHeight="1">
      <c r="A13" s="81" t="s">
        <v>97</v>
      </c>
      <c r="B13" s="118"/>
      <c r="C13" s="119"/>
      <c r="D13" s="117"/>
      <c r="E13" s="120"/>
      <c r="F13" s="82" t="s">
        <v>133</v>
      </c>
      <c r="G13" s="214"/>
      <c r="H13" s="89">
        <f t="shared" si="0"/>
        <v>0</v>
      </c>
    </row>
    <row r="14" spans="1:8" ht="12.75" customHeight="1">
      <c r="A14" s="81" t="s">
        <v>98</v>
      </c>
      <c r="B14" s="118"/>
      <c r="C14" s="119"/>
      <c r="D14" s="117"/>
      <c r="E14" s="120"/>
      <c r="F14" s="82" t="s">
        <v>133</v>
      </c>
      <c r="G14" s="214"/>
      <c r="H14" s="89">
        <f t="shared" si="0"/>
        <v>0</v>
      </c>
    </row>
    <row r="15" spans="1:8" ht="12.75" customHeight="1">
      <c r="A15" s="81" t="s">
        <v>99</v>
      </c>
      <c r="B15" s="118"/>
      <c r="C15" s="119"/>
      <c r="D15" s="117"/>
      <c r="E15" s="120"/>
      <c r="F15" s="82" t="s">
        <v>133</v>
      </c>
      <c r="G15" s="214"/>
      <c r="H15" s="89">
        <f t="shared" si="0"/>
        <v>0</v>
      </c>
    </row>
    <row r="16" spans="1:8" ht="13.5" thickBot="1">
      <c r="A16" s="265" t="s">
        <v>73</v>
      </c>
      <c r="B16" s="266"/>
      <c r="C16" s="90"/>
      <c r="D16" s="91"/>
      <c r="E16" s="90"/>
      <c r="F16" s="92"/>
      <c r="G16" s="93"/>
      <c r="H16" s="94">
        <f>SUM(H6:H15)</f>
        <v>0</v>
      </c>
    </row>
    <row r="17" ht="12.75">
      <c r="L17" s="77"/>
    </row>
    <row r="18" ht="13.5" thickBot="1">
      <c r="L18" s="77"/>
    </row>
    <row r="19" spans="1:12" ht="15" customHeight="1">
      <c r="A19" s="246" t="s">
        <v>100</v>
      </c>
      <c r="B19" s="247"/>
      <c r="C19" s="247"/>
      <c r="D19" s="247"/>
      <c r="E19" s="247"/>
      <c r="F19" s="247"/>
      <c r="G19" s="247"/>
      <c r="H19" s="247"/>
      <c r="I19" s="247"/>
      <c r="J19" s="247"/>
      <c r="K19" s="247"/>
      <c r="L19" s="248"/>
    </row>
    <row r="20" spans="1:12" ht="15" customHeight="1">
      <c r="A20" s="238" t="s">
        <v>70</v>
      </c>
      <c r="B20" s="238" t="s">
        <v>71</v>
      </c>
      <c r="C20" s="238" t="s">
        <v>72</v>
      </c>
      <c r="D20" s="262" t="s">
        <v>75</v>
      </c>
      <c r="E20" s="238" t="s">
        <v>76</v>
      </c>
      <c r="F20" s="257" t="s">
        <v>77</v>
      </c>
      <c r="G20" s="258"/>
      <c r="H20" s="257" t="s">
        <v>78</v>
      </c>
      <c r="I20" s="258"/>
      <c r="J20" s="257" t="s">
        <v>79</v>
      </c>
      <c r="K20" s="258"/>
      <c r="L20" s="96" t="s">
        <v>80</v>
      </c>
    </row>
    <row r="21" spans="1:12" ht="25.5">
      <c r="A21" s="239"/>
      <c r="B21" s="239"/>
      <c r="C21" s="239"/>
      <c r="D21" s="263"/>
      <c r="E21" s="239"/>
      <c r="F21" s="97" t="s">
        <v>81</v>
      </c>
      <c r="G21" s="98" t="s">
        <v>82</v>
      </c>
      <c r="H21" s="97" t="s">
        <v>81</v>
      </c>
      <c r="I21" s="98" t="s">
        <v>83</v>
      </c>
      <c r="J21" s="97" t="s">
        <v>81</v>
      </c>
      <c r="K21" s="98" t="s">
        <v>84</v>
      </c>
      <c r="L21" s="96"/>
    </row>
    <row r="22" spans="1:12" ht="12.75">
      <c r="A22" s="99" t="s">
        <v>101</v>
      </c>
      <c r="B22" s="118"/>
      <c r="C22" s="119"/>
      <c r="D22" s="100">
        <f>(F22+H22+J22)/3</f>
        <v>0</v>
      </c>
      <c r="E22" s="120"/>
      <c r="F22" s="117"/>
      <c r="G22" s="118"/>
      <c r="H22" s="117"/>
      <c r="I22" s="118"/>
      <c r="J22" s="117"/>
      <c r="K22" s="118"/>
      <c r="L22" s="100">
        <f>D22*E22</f>
        <v>0</v>
      </c>
    </row>
    <row r="23" spans="1:12" ht="12.75">
      <c r="A23" s="99" t="s">
        <v>102</v>
      </c>
      <c r="B23" s="118"/>
      <c r="C23" s="119"/>
      <c r="D23" s="100">
        <f aca="true" t="shared" si="1" ref="D23:D51">(F23+H23+J23)/3</f>
        <v>0</v>
      </c>
      <c r="E23" s="120"/>
      <c r="F23" s="117"/>
      <c r="G23" s="118"/>
      <c r="H23" s="117"/>
      <c r="I23" s="118"/>
      <c r="J23" s="117"/>
      <c r="K23" s="118"/>
      <c r="L23" s="100">
        <f aca="true" t="shared" si="2" ref="L23:L51">D23*E23</f>
        <v>0</v>
      </c>
    </row>
    <row r="24" spans="1:12" ht="12.75">
      <c r="A24" s="99" t="s">
        <v>103</v>
      </c>
      <c r="B24" s="118"/>
      <c r="C24" s="119"/>
      <c r="D24" s="100">
        <f t="shared" si="1"/>
        <v>0</v>
      </c>
      <c r="E24" s="120"/>
      <c r="F24" s="117"/>
      <c r="G24" s="118"/>
      <c r="H24" s="117"/>
      <c r="I24" s="118"/>
      <c r="J24" s="117"/>
      <c r="K24" s="118"/>
      <c r="L24" s="100">
        <f t="shared" si="2"/>
        <v>0</v>
      </c>
    </row>
    <row r="25" spans="1:12" ht="12.75">
      <c r="A25" s="99" t="s">
        <v>104</v>
      </c>
      <c r="B25" s="118"/>
      <c r="C25" s="119"/>
      <c r="D25" s="100">
        <f t="shared" si="1"/>
        <v>0</v>
      </c>
      <c r="E25" s="120"/>
      <c r="F25" s="117"/>
      <c r="G25" s="118"/>
      <c r="H25" s="117"/>
      <c r="I25" s="118"/>
      <c r="J25" s="117"/>
      <c r="K25" s="118"/>
      <c r="L25" s="100">
        <f t="shared" si="2"/>
        <v>0</v>
      </c>
    </row>
    <row r="26" spans="1:12" ht="12.75">
      <c r="A26" s="99" t="s">
        <v>105</v>
      </c>
      <c r="B26" s="118"/>
      <c r="C26" s="119"/>
      <c r="D26" s="100">
        <f t="shared" si="1"/>
        <v>0</v>
      </c>
      <c r="E26" s="120"/>
      <c r="F26" s="117"/>
      <c r="G26" s="118"/>
      <c r="H26" s="117"/>
      <c r="I26" s="118"/>
      <c r="J26" s="117"/>
      <c r="K26" s="118"/>
      <c r="L26" s="100">
        <f t="shared" si="2"/>
        <v>0</v>
      </c>
    </row>
    <row r="27" spans="1:12" ht="12.75">
      <c r="A27" s="99" t="s">
        <v>106</v>
      </c>
      <c r="B27" s="118"/>
      <c r="C27" s="119"/>
      <c r="D27" s="100">
        <f t="shared" si="1"/>
        <v>0</v>
      </c>
      <c r="E27" s="120"/>
      <c r="F27" s="117"/>
      <c r="G27" s="118"/>
      <c r="H27" s="117"/>
      <c r="I27" s="118"/>
      <c r="J27" s="117"/>
      <c r="K27" s="118"/>
      <c r="L27" s="100">
        <f t="shared" si="2"/>
        <v>0</v>
      </c>
    </row>
    <row r="28" spans="1:12" ht="12.75">
      <c r="A28" s="99" t="s">
        <v>107</v>
      </c>
      <c r="B28" s="118"/>
      <c r="C28" s="119"/>
      <c r="D28" s="100">
        <f t="shared" si="1"/>
        <v>0</v>
      </c>
      <c r="E28" s="120"/>
      <c r="F28" s="117"/>
      <c r="G28" s="118"/>
      <c r="H28" s="117"/>
      <c r="I28" s="118"/>
      <c r="J28" s="117"/>
      <c r="K28" s="118"/>
      <c r="L28" s="100">
        <f t="shared" si="2"/>
        <v>0</v>
      </c>
    </row>
    <row r="29" spans="1:12" ht="12.75">
      <c r="A29" s="99" t="s">
        <v>108</v>
      </c>
      <c r="B29" s="118"/>
      <c r="C29" s="119"/>
      <c r="D29" s="100">
        <f t="shared" si="1"/>
        <v>0</v>
      </c>
      <c r="E29" s="120"/>
      <c r="F29" s="117"/>
      <c r="G29" s="118"/>
      <c r="H29" s="117"/>
      <c r="I29" s="118"/>
      <c r="J29" s="117"/>
      <c r="K29" s="118"/>
      <c r="L29" s="100">
        <f t="shared" si="2"/>
        <v>0</v>
      </c>
    </row>
    <row r="30" spans="1:12" ht="12.75">
      <c r="A30" s="99" t="s">
        <v>109</v>
      </c>
      <c r="B30" s="118"/>
      <c r="C30" s="119"/>
      <c r="D30" s="100">
        <f t="shared" si="1"/>
        <v>0</v>
      </c>
      <c r="E30" s="120"/>
      <c r="F30" s="117"/>
      <c r="G30" s="118"/>
      <c r="H30" s="117"/>
      <c r="I30" s="118"/>
      <c r="J30" s="117"/>
      <c r="K30" s="118"/>
      <c r="L30" s="100">
        <f t="shared" si="2"/>
        <v>0</v>
      </c>
    </row>
    <row r="31" spans="1:12" ht="12.75">
      <c r="A31" s="99" t="s">
        <v>110</v>
      </c>
      <c r="B31" s="118"/>
      <c r="C31" s="119"/>
      <c r="D31" s="100">
        <f t="shared" si="1"/>
        <v>0</v>
      </c>
      <c r="E31" s="120"/>
      <c r="F31" s="117"/>
      <c r="G31" s="118"/>
      <c r="H31" s="117"/>
      <c r="I31" s="118"/>
      <c r="J31" s="117"/>
      <c r="K31" s="118"/>
      <c r="L31" s="100">
        <f t="shared" si="2"/>
        <v>0</v>
      </c>
    </row>
    <row r="32" spans="1:12" ht="12.75">
      <c r="A32" s="99" t="s">
        <v>111</v>
      </c>
      <c r="B32" s="118"/>
      <c r="C32" s="119"/>
      <c r="D32" s="100">
        <f t="shared" si="1"/>
        <v>0</v>
      </c>
      <c r="E32" s="120"/>
      <c r="F32" s="117"/>
      <c r="G32" s="118"/>
      <c r="H32" s="117"/>
      <c r="I32" s="118"/>
      <c r="J32" s="117"/>
      <c r="K32" s="118"/>
      <c r="L32" s="100">
        <f t="shared" si="2"/>
        <v>0</v>
      </c>
    </row>
    <row r="33" spans="1:12" ht="12.75">
      <c r="A33" s="99" t="s">
        <v>112</v>
      </c>
      <c r="B33" s="118"/>
      <c r="C33" s="119"/>
      <c r="D33" s="100">
        <f t="shared" si="1"/>
        <v>0</v>
      </c>
      <c r="E33" s="120"/>
      <c r="F33" s="117"/>
      <c r="G33" s="118"/>
      <c r="H33" s="117"/>
      <c r="I33" s="118"/>
      <c r="J33" s="117"/>
      <c r="K33" s="118"/>
      <c r="L33" s="100">
        <f t="shared" si="2"/>
        <v>0</v>
      </c>
    </row>
    <row r="34" spans="1:12" ht="12.75">
      <c r="A34" s="99" t="s">
        <v>113</v>
      </c>
      <c r="B34" s="118"/>
      <c r="C34" s="119"/>
      <c r="D34" s="100">
        <f t="shared" si="1"/>
        <v>0</v>
      </c>
      <c r="E34" s="120"/>
      <c r="F34" s="117"/>
      <c r="G34" s="118"/>
      <c r="H34" s="117"/>
      <c r="I34" s="118"/>
      <c r="J34" s="117"/>
      <c r="K34" s="118"/>
      <c r="L34" s="100">
        <f t="shared" si="2"/>
        <v>0</v>
      </c>
    </row>
    <row r="35" spans="1:12" ht="12.75">
      <c r="A35" s="99" t="s">
        <v>114</v>
      </c>
      <c r="B35" s="118"/>
      <c r="C35" s="119"/>
      <c r="D35" s="100">
        <f t="shared" si="1"/>
        <v>0</v>
      </c>
      <c r="E35" s="120"/>
      <c r="F35" s="117"/>
      <c r="G35" s="118"/>
      <c r="H35" s="117"/>
      <c r="I35" s="118"/>
      <c r="J35" s="117"/>
      <c r="K35" s="118"/>
      <c r="L35" s="100">
        <f t="shared" si="2"/>
        <v>0</v>
      </c>
    </row>
    <row r="36" spans="1:12" ht="12.75">
      <c r="A36" s="99" t="s">
        <v>115</v>
      </c>
      <c r="B36" s="118"/>
      <c r="C36" s="119"/>
      <c r="D36" s="100">
        <f t="shared" si="1"/>
        <v>0</v>
      </c>
      <c r="E36" s="120"/>
      <c r="F36" s="117"/>
      <c r="G36" s="118"/>
      <c r="H36" s="117"/>
      <c r="I36" s="118"/>
      <c r="J36" s="117"/>
      <c r="K36" s="118"/>
      <c r="L36" s="100">
        <f t="shared" si="2"/>
        <v>0</v>
      </c>
    </row>
    <row r="37" spans="1:12" ht="12.75">
      <c r="A37" s="99" t="s">
        <v>116</v>
      </c>
      <c r="B37" s="118"/>
      <c r="C37" s="119"/>
      <c r="D37" s="100">
        <f t="shared" si="1"/>
        <v>0</v>
      </c>
      <c r="E37" s="120"/>
      <c r="F37" s="117"/>
      <c r="G37" s="118"/>
      <c r="H37" s="117"/>
      <c r="I37" s="118"/>
      <c r="J37" s="117"/>
      <c r="K37" s="118"/>
      <c r="L37" s="100">
        <f t="shared" si="2"/>
        <v>0</v>
      </c>
    </row>
    <row r="38" spans="1:12" ht="12.75">
      <c r="A38" s="99" t="s">
        <v>159</v>
      </c>
      <c r="B38" s="118"/>
      <c r="C38" s="119"/>
      <c r="D38" s="100">
        <f t="shared" si="1"/>
        <v>0</v>
      </c>
      <c r="E38" s="120"/>
      <c r="F38" s="117"/>
      <c r="G38" s="118"/>
      <c r="H38" s="117"/>
      <c r="I38" s="118"/>
      <c r="J38" s="117"/>
      <c r="K38" s="118"/>
      <c r="L38" s="100">
        <f t="shared" si="2"/>
        <v>0</v>
      </c>
    </row>
    <row r="39" spans="1:12" ht="12.75">
      <c r="A39" s="99" t="s">
        <v>160</v>
      </c>
      <c r="B39" s="118"/>
      <c r="C39" s="119"/>
      <c r="D39" s="100">
        <f t="shared" si="1"/>
        <v>0</v>
      </c>
      <c r="E39" s="120"/>
      <c r="F39" s="117"/>
      <c r="G39" s="118"/>
      <c r="H39" s="117"/>
      <c r="I39" s="118"/>
      <c r="J39" s="117"/>
      <c r="K39" s="118"/>
      <c r="L39" s="100">
        <f t="shared" si="2"/>
        <v>0</v>
      </c>
    </row>
    <row r="40" spans="1:12" ht="12.75">
      <c r="A40" s="99" t="s">
        <v>161</v>
      </c>
      <c r="B40" s="118"/>
      <c r="C40" s="119"/>
      <c r="D40" s="100">
        <f t="shared" si="1"/>
        <v>0</v>
      </c>
      <c r="E40" s="120"/>
      <c r="F40" s="117"/>
      <c r="G40" s="118"/>
      <c r="H40" s="117"/>
      <c r="I40" s="118"/>
      <c r="J40" s="117"/>
      <c r="K40" s="118"/>
      <c r="L40" s="100">
        <f t="shared" si="2"/>
        <v>0</v>
      </c>
    </row>
    <row r="41" spans="1:12" ht="12.75">
      <c r="A41" s="99" t="s">
        <v>162</v>
      </c>
      <c r="B41" s="118"/>
      <c r="C41" s="119"/>
      <c r="D41" s="100">
        <f t="shared" si="1"/>
        <v>0</v>
      </c>
      <c r="E41" s="120"/>
      <c r="F41" s="117"/>
      <c r="G41" s="118"/>
      <c r="H41" s="117"/>
      <c r="I41" s="118"/>
      <c r="J41" s="117"/>
      <c r="K41" s="118"/>
      <c r="L41" s="100">
        <f t="shared" si="2"/>
        <v>0</v>
      </c>
    </row>
    <row r="42" spans="1:12" ht="12.75">
      <c r="A42" s="99" t="s">
        <v>289</v>
      </c>
      <c r="B42" s="118"/>
      <c r="C42" s="119"/>
      <c r="D42" s="100">
        <f t="shared" si="1"/>
        <v>0</v>
      </c>
      <c r="E42" s="120"/>
      <c r="F42" s="117"/>
      <c r="G42" s="118"/>
      <c r="H42" s="117"/>
      <c r="I42" s="118"/>
      <c r="J42" s="117"/>
      <c r="K42" s="118"/>
      <c r="L42" s="100">
        <f t="shared" si="2"/>
        <v>0</v>
      </c>
    </row>
    <row r="43" spans="1:12" ht="12.75">
      <c r="A43" s="99" t="s">
        <v>290</v>
      </c>
      <c r="B43" s="118"/>
      <c r="C43" s="119"/>
      <c r="D43" s="100">
        <f t="shared" si="1"/>
        <v>0</v>
      </c>
      <c r="E43" s="120"/>
      <c r="F43" s="117"/>
      <c r="G43" s="118"/>
      <c r="H43" s="117"/>
      <c r="I43" s="118"/>
      <c r="J43" s="117"/>
      <c r="K43" s="118"/>
      <c r="L43" s="100">
        <f t="shared" si="2"/>
        <v>0</v>
      </c>
    </row>
    <row r="44" spans="1:12" ht="12.75">
      <c r="A44" s="99" t="s">
        <v>291</v>
      </c>
      <c r="B44" s="118"/>
      <c r="C44" s="119"/>
      <c r="D44" s="100">
        <f t="shared" si="1"/>
        <v>0</v>
      </c>
      <c r="E44" s="120"/>
      <c r="F44" s="117"/>
      <c r="G44" s="118"/>
      <c r="H44" s="117"/>
      <c r="I44" s="118"/>
      <c r="J44" s="117"/>
      <c r="K44" s="118"/>
      <c r="L44" s="100">
        <f t="shared" si="2"/>
        <v>0</v>
      </c>
    </row>
    <row r="45" spans="1:12" ht="12.75">
      <c r="A45" s="99" t="s">
        <v>292</v>
      </c>
      <c r="B45" s="118"/>
      <c r="C45" s="119"/>
      <c r="D45" s="100">
        <f t="shared" si="1"/>
        <v>0</v>
      </c>
      <c r="E45" s="120"/>
      <c r="F45" s="117"/>
      <c r="G45" s="118"/>
      <c r="H45" s="117"/>
      <c r="I45" s="118"/>
      <c r="J45" s="117"/>
      <c r="K45" s="118"/>
      <c r="L45" s="100">
        <f t="shared" si="2"/>
        <v>0</v>
      </c>
    </row>
    <row r="46" spans="1:12" ht="12.75">
      <c r="A46" s="99" t="s">
        <v>293</v>
      </c>
      <c r="B46" s="118"/>
      <c r="C46" s="119"/>
      <c r="D46" s="100">
        <f t="shared" si="1"/>
        <v>0</v>
      </c>
      <c r="E46" s="120"/>
      <c r="F46" s="117"/>
      <c r="G46" s="118"/>
      <c r="H46" s="117"/>
      <c r="I46" s="118"/>
      <c r="J46" s="117"/>
      <c r="K46" s="118"/>
      <c r="L46" s="100">
        <f t="shared" si="2"/>
        <v>0</v>
      </c>
    </row>
    <row r="47" spans="1:12" ht="12.75">
      <c r="A47" s="99" t="s">
        <v>294</v>
      </c>
      <c r="B47" s="118"/>
      <c r="C47" s="119"/>
      <c r="D47" s="100">
        <f t="shared" si="1"/>
        <v>0</v>
      </c>
      <c r="E47" s="120"/>
      <c r="F47" s="117"/>
      <c r="G47" s="118"/>
      <c r="H47" s="117"/>
      <c r="I47" s="118"/>
      <c r="J47" s="117"/>
      <c r="K47" s="118"/>
      <c r="L47" s="100">
        <f t="shared" si="2"/>
        <v>0</v>
      </c>
    </row>
    <row r="48" spans="1:12" ht="12.75">
      <c r="A48" s="99" t="s">
        <v>295</v>
      </c>
      <c r="B48" s="118"/>
      <c r="C48" s="119"/>
      <c r="D48" s="100">
        <f t="shared" si="1"/>
        <v>0</v>
      </c>
      <c r="E48" s="120"/>
      <c r="F48" s="117"/>
      <c r="G48" s="118"/>
      <c r="H48" s="117"/>
      <c r="I48" s="118"/>
      <c r="J48" s="117"/>
      <c r="K48" s="118"/>
      <c r="L48" s="100">
        <f t="shared" si="2"/>
        <v>0</v>
      </c>
    </row>
    <row r="49" spans="1:12" ht="12.75">
      <c r="A49" s="99" t="s">
        <v>296</v>
      </c>
      <c r="B49" s="118"/>
      <c r="C49" s="119"/>
      <c r="D49" s="100">
        <f t="shared" si="1"/>
        <v>0</v>
      </c>
      <c r="E49" s="120"/>
      <c r="F49" s="117"/>
      <c r="G49" s="118"/>
      <c r="H49" s="117"/>
      <c r="I49" s="118"/>
      <c r="J49" s="117"/>
      <c r="K49" s="118"/>
      <c r="L49" s="100">
        <f t="shared" si="2"/>
        <v>0</v>
      </c>
    </row>
    <row r="50" spans="1:12" ht="12.75" customHeight="1">
      <c r="A50" s="99" t="s">
        <v>297</v>
      </c>
      <c r="B50" s="118"/>
      <c r="C50" s="119"/>
      <c r="D50" s="100">
        <f t="shared" si="1"/>
        <v>0</v>
      </c>
      <c r="E50" s="120"/>
      <c r="F50" s="117"/>
      <c r="G50" s="118"/>
      <c r="H50" s="117"/>
      <c r="I50" s="118"/>
      <c r="J50" s="117"/>
      <c r="K50" s="118"/>
      <c r="L50" s="100">
        <f t="shared" si="2"/>
        <v>0</v>
      </c>
    </row>
    <row r="51" spans="1:12" ht="12.75">
      <c r="A51" s="99" t="s">
        <v>298</v>
      </c>
      <c r="B51" s="118"/>
      <c r="C51" s="119"/>
      <c r="D51" s="100">
        <f t="shared" si="1"/>
        <v>0</v>
      </c>
      <c r="E51" s="120"/>
      <c r="F51" s="117"/>
      <c r="G51" s="118"/>
      <c r="H51" s="117"/>
      <c r="I51" s="118"/>
      <c r="J51" s="117"/>
      <c r="K51" s="118"/>
      <c r="L51" s="100">
        <f t="shared" si="2"/>
        <v>0</v>
      </c>
    </row>
    <row r="52" spans="1:12" ht="12.75">
      <c r="A52" s="257" t="s">
        <v>73</v>
      </c>
      <c r="B52" s="258"/>
      <c r="C52" s="101"/>
      <c r="D52" s="102"/>
      <c r="E52" s="101"/>
      <c r="F52" s="103"/>
      <c r="G52" s="98"/>
      <c r="H52" s="103"/>
      <c r="I52" s="98"/>
      <c r="J52" s="103"/>
      <c r="K52" s="98"/>
      <c r="L52" s="104">
        <f>SUM(L22:L51)</f>
        <v>0</v>
      </c>
    </row>
    <row r="53" spans="1:12" ht="12.75">
      <c r="A53" s="105"/>
      <c r="B53" s="105"/>
      <c r="C53" s="106"/>
      <c r="D53" s="107"/>
      <c r="E53" s="106"/>
      <c r="F53" s="108"/>
      <c r="G53" s="109"/>
      <c r="H53" s="108"/>
      <c r="I53" s="109"/>
      <c r="J53" s="108"/>
      <c r="K53" s="109"/>
      <c r="L53" s="110"/>
    </row>
    <row r="54" spans="1:12" ht="13.5" thickBot="1">
      <c r="A54" s="105"/>
      <c r="B54" s="105"/>
      <c r="C54" s="106"/>
      <c r="D54" s="107"/>
      <c r="E54" s="106"/>
      <c r="F54" s="108"/>
      <c r="G54" s="109"/>
      <c r="H54" s="108"/>
      <c r="I54" s="109"/>
      <c r="J54" s="108"/>
      <c r="K54" s="109"/>
      <c r="L54" s="110"/>
    </row>
    <row r="55" spans="1:12" ht="15" customHeight="1">
      <c r="A55" s="246" t="s">
        <v>117</v>
      </c>
      <c r="B55" s="247"/>
      <c r="C55" s="247"/>
      <c r="D55" s="247"/>
      <c r="E55" s="247"/>
      <c r="F55" s="247"/>
      <c r="G55" s="247"/>
      <c r="H55" s="247"/>
      <c r="I55" s="247"/>
      <c r="J55" s="247"/>
      <c r="K55" s="247"/>
      <c r="L55" s="248"/>
    </row>
    <row r="56" spans="1:12" ht="15" customHeight="1">
      <c r="A56" s="238" t="s">
        <v>70</v>
      </c>
      <c r="B56" s="238" t="s">
        <v>71</v>
      </c>
      <c r="C56" s="238" t="s">
        <v>72</v>
      </c>
      <c r="D56" s="262" t="s">
        <v>75</v>
      </c>
      <c r="E56" s="238" t="s">
        <v>76</v>
      </c>
      <c r="F56" s="257" t="s">
        <v>77</v>
      </c>
      <c r="G56" s="258"/>
      <c r="H56" s="257" t="s">
        <v>78</v>
      </c>
      <c r="I56" s="258"/>
      <c r="J56" s="257" t="s">
        <v>79</v>
      </c>
      <c r="K56" s="258"/>
      <c r="L56" s="96" t="s">
        <v>80</v>
      </c>
    </row>
    <row r="57" spans="1:12" ht="25.5">
      <c r="A57" s="239"/>
      <c r="B57" s="239"/>
      <c r="C57" s="239"/>
      <c r="D57" s="263"/>
      <c r="E57" s="239"/>
      <c r="F57" s="97" t="s">
        <v>81</v>
      </c>
      <c r="G57" s="98" t="s">
        <v>82</v>
      </c>
      <c r="H57" s="97" t="s">
        <v>81</v>
      </c>
      <c r="I57" s="98" t="s">
        <v>83</v>
      </c>
      <c r="J57" s="97" t="s">
        <v>81</v>
      </c>
      <c r="K57" s="98" t="s">
        <v>84</v>
      </c>
      <c r="L57" s="96"/>
    </row>
    <row r="58" spans="1:12" ht="39" customHeight="1">
      <c r="A58" s="99" t="s">
        <v>118</v>
      </c>
      <c r="B58" s="111" t="s">
        <v>299</v>
      </c>
      <c r="C58" s="112" t="s">
        <v>247</v>
      </c>
      <c r="D58" s="117">
        <v>0</v>
      </c>
      <c r="E58" s="120"/>
      <c r="F58" s="240" t="s">
        <v>248</v>
      </c>
      <c r="G58" s="241"/>
      <c r="H58" s="241"/>
      <c r="I58" s="241"/>
      <c r="J58" s="241"/>
      <c r="K58" s="242"/>
      <c r="L58" s="100">
        <f>D58*E58</f>
        <v>0</v>
      </c>
    </row>
    <row r="59" spans="1:12" ht="39.75" customHeight="1">
      <c r="A59" s="99" t="s">
        <v>119</v>
      </c>
      <c r="B59" s="111" t="s">
        <v>300</v>
      </c>
      <c r="C59" s="112" t="s">
        <v>247</v>
      </c>
      <c r="D59" s="117">
        <v>0</v>
      </c>
      <c r="E59" s="120"/>
      <c r="F59" s="233" t="s">
        <v>248</v>
      </c>
      <c r="G59" s="234"/>
      <c r="H59" s="234"/>
      <c r="I59" s="234"/>
      <c r="J59" s="234"/>
      <c r="K59" s="235"/>
      <c r="L59" s="100">
        <f>D59*E59</f>
        <v>0</v>
      </c>
    </row>
    <row r="60" spans="1:12" ht="12.75">
      <c r="A60" s="99" t="s">
        <v>120</v>
      </c>
      <c r="B60" s="118"/>
      <c r="C60" s="119"/>
      <c r="D60" s="100">
        <f>(F60+H60+J60)/3</f>
        <v>0</v>
      </c>
      <c r="E60" s="120"/>
      <c r="F60" s="121"/>
      <c r="G60" s="122"/>
      <c r="H60" s="121"/>
      <c r="I60" s="122"/>
      <c r="J60" s="121"/>
      <c r="K60" s="122"/>
      <c r="L60" s="100">
        <f>D60*E60</f>
        <v>0</v>
      </c>
    </row>
    <row r="61" spans="1:12" ht="12.75">
      <c r="A61" s="99" t="s">
        <v>121</v>
      </c>
      <c r="B61" s="118"/>
      <c r="C61" s="119"/>
      <c r="D61" s="100">
        <f aca="true" t="shared" si="3" ref="D61:D67">(F61+H61+J61)/3</f>
        <v>0</v>
      </c>
      <c r="E61" s="120"/>
      <c r="F61" s="121"/>
      <c r="G61" s="122"/>
      <c r="H61" s="121"/>
      <c r="I61" s="122"/>
      <c r="J61" s="121"/>
      <c r="K61" s="122"/>
      <c r="L61" s="100">
        <f aca="true" t="shared" si="4" ref="L61:L67">D61*E61</f>
        <v>0</v>
      </c>
    </row>
    <row r="62" spans="1:12" ht="12.75">
      <c r="A62" s="99" t="s">
        <v>122</v>
      </c>
      <c r="B62" s="118"/>
      <c r="C62" s="119"/>
      <c r="D62" s="100">
        <f t="shared" si="3"/>
        <v>0</v>
      </c>
      <c r="E62" s="120"/>
      <c r="F62" s="121"/>
      <c r="G62" s="122"/>
      <c r="H62" s="121"/>
      <c r="I62" s="122"/>
      <c r="J62" s="121"/>
      <c r="K62" s="122"/>
      <c r="L62" s="100">
        <f t="shared" si="4"/>
        <v>0</v>
      </c>
    </row>
    <row r="63" spans="1:12" ht="12.75">
      <c r="A63" s="99" t="s">
        <v>123</v>
      </c>
      <c r="B63" s="118"/>
      <c r="C63" s="119"/>
      <c r="D63" s="100">
        <f t="shared" si="3"/>
        <v>0</v>
      </c>
      <c r="E63" s="120"/>
      <c r="F63" s="121"/>
      <c r="G63" s="122"/>
      <c r="H63" s="121"/>
      <c r="I63" s="122"/>
      <c r="J63" s="121"/>
      <c r="K63" s="122"/>
      <c r="L63" s="100">
        <f t="shared" si="4"/>
        <v>0</v>
      </c>
    </row>
    <row r="64" spans="1:12" ht="12.75">
      <c r="A64" s="99" t="s">
        <v>124</v>
      </c>
      <c r="B64" s="118"/>
      <c r="C64" s="119"/>
      <c r="D64" s="100">
        <f t="shared" si="3"/>
        <v>0</v>
      </c>
      <c r="E64" s="120"/>
      <c r="F64" s="121"/>
      <c r="G64" s="122"/>
      <c r="H64" s="121"/>
      <c r="I64" s="122"/>
      <c r="J64" s="121"/>
      <c r="K64" s="122"/>
      <c r="L64" s="100">
        <f t="shared" si="4"/>
        <v>0</v>
      </c>
    </row>
    <row r="65" spans="1:12" ht="12.75">
      <c r="A65" s="99" t="s">
        <v>125</v>
      </c>
      <c r="B65" s="118"/>
      <c r="C65" s="119"/>
      <c r="D65" s="100">
        <f t="shared" si="3"/>
        <v>0</v>
      </c>
      <c r="E65" s="120"/>
      <c r="F65" s="121"/>
      <c r="G65" s="122"/>
      <c r="H65" s="121"/>
      <c r="I65" s="122"/>
      <c r="J65" s="121"/>
      <c r="K65" s="122"/>
      <c r="L65" s="100">
        <f t="shared" si="4"/>
        <v>0</v>
      </c>
    </row>
    <row r="66" spans="1:12" ht="12.75">
      <c r="A66" s="99" t="s">
        <v>126</v>
      </c>
      <c r="B66" s="118"/>
      <c r="C66" s="119"/>
      <c r="D66" s="100">
        <f>(F66+H66+J66)/3</f>
        <v>0</v>
      </c>
      <c r="E66" s="120"/>
      <c r="F66" s="121"/>
      <c r="G66" s="122"/>
      <c r="H66" s="121"/>
      <c r="I66" s="122"/>
      <c r="J66" s="121"/>
      <c r="K66" s="122"/>
      <c r="L66" s="100">
        <f t="shared" si="4"/>
        <v>0</v>
      </c>
    </row>
    <row r="67" spans="1:12" ht="12.75">
      <c r="A67" s="99" t="s">
        <v>127</v>
      </c>
      <c r="B67" s="118"/>
      <c r="C67" s="119"/>
      <c r="D67" s="100">
        <f t="shared" si="3"/>
        <v>0</v>
      </c>
      <c r="E67" s="120"/>
      <c r="F67" s="121"/>
      <c r="G67" s="122"/>
      <c r="H67" s="121"/>
      <c r="I67" s="122"/>
      <c r="J67" s="121"/>
      <c r="K67" s="122"/>
      <c r="L67" s="100">
        <f t="shared" si="4"/>
        <v>0</v>
      </c>
    </row>
    <row r="68" spans="1:12" ht="12.75">
      <c r="A68" s="257" t="s">
        <v>73</v>
      </c>
      <c r="B68" s="258"/>
      <c r="C68" s="101"/>
      <c r="D68" s="102"/>
      <c r="E68" s="101"/>
      <c r="F68" s="103"/>
      <c r="G68" s="98"/>
      <c r="H68" s="103"/>
      <c r="I68" s="98"/>
      <c r="J68" s="103"/>
      <c r="K68" s="98"/>
      <c r="L68" s="104">
        <f>SUM(L58:L67)</f>
        <v>0</v>
      </c>
    </row>
    <row r="69" spans="1:12" ht="12.75">
      <c r="A69" s="105"/>
      <c r="B69" s="105"/>
      <c r="C69" s="106"/>
      <c r="D69" s="107"/>
      <c r="E69" s="106"/>
      <c r="F69" s="108"/>
      <c r="G69" s="109"/>
      <c r="H69" s="108"/>
      <c r="I69" s="109"/>
      <c r="J69" s="108"/>
      <c r="K69" s="109"/>
      <c r="L69" s="110"/>
    </row>
    <row r="70" spans="1:12" ht="12.75">
      <c r="A70" s="249" t="s">
        <v>137</v>
      </c>
      <c r="B70" s="250"/>
      <c r="C70" s="250"/>
      <c r="D70" s="250"/>
      <c r="E70" s="250"/>
      <c r="F70" s="250"/>
      <c r="G70" s="250"/>
      <c r="H70" s="250"/>
      <c r="I70" s="250"/>
      <c r="J70" s="250"/>
      <c r="K70" s="250"/>
      <c r="L70" s="251"/>
    </row>
    <row r="71" spans="1:12" ht="24.75" customHeight="1">
      <c r="A71" s="252"/>
      <c r="B71" s="253"/>
      <c r="C71" s="253"/>
      <c r="D71" s="253"/>
      <c r="E71" s="253"/>
      <c r="F71" s="253"/>
      <c r="G71" s="253"/>
      <c r="H71" s="253"/>
      <c r="I71" s="253"/>
      <c r="J71" s="253"/>
      <c r="K71" s="253"/>
      <c r="L71" s="254"/>
    </row>
    <row r="73" ht="13.5" thickBot="1"/>
    <row r="74" spans="1:12" ht="15" customHeight="1">
      <c r="A74" s="246" t="s">
        <v>204</v>
      </c>
      <c r="B74" s="247"/>
      <c r="C74" s="247"/>
      <c r="D74" s="247"/>
      <c r="E74" s="247"/>
      <c r="F74" s="247"/>
      <c r="G74" s="247"/>
      <c r="H74" s="247"/>
      <c r="I74" s="247"/>
      <c r="J74" s="247"/>
      <c r="K74" s="247"/>
      <c r="L74" s="248"/>
    </row>
    <row r="75" spans="1:12" ht="15" customHeight="1">
      <c r="A75" s="238" t="s">
        <v>70</v>
      </c>
      <c r="B75" s="238" t="s">
        <v>71</v>
      </c>
      <c r="C75" s="238" t="s">
        <v>72</v>
      </c>
      <c r="D75" s="262" t="s">
        <v>75</v>
      </c>
      <c r="E75" s="238" t="s">
        <v>76</v>
      </c>
      <c r="F75" s="257" t="s">
        <v>77</v>
      </c>
      <c r="G75" s="258"/>
      <c r="H75" s="257" t="s">
        <v>78</v>
      </c>
      <c r="I75" s="258"/>
      <c r="J75" s="257" t="s">
        <v>79</v>
      </c>
      <c r="K75" s="258"/>
      <c r="L75" s="96" t="s">
        <v>80</v>
      </c>
    </row>
    <row r="76" spans="1:12" ht="25.5">
      <c r="A76" s="239"/>
      <c r="B76" s="239"/>
      <c r="C76" s="239"/>
      <c r="D76" s="263"/>
      <c r="E76" s="239"/>
      <c r="F76" s="97" t="s">
        <v>81</v>
      </c>
      <c r="G76" s="98" t="s">
        <v>82</v>
      </c>
      <c r="H76" s="97" t="s">
        <v>81</v>
      </c>
      <c r="I76" s="98" t="s">
        <v>83</v>
      </c>
      <c r="J76" s="97" t="s">
        <v>81</v>
      </c>
      <c r="K76" s="98" t="s">
        <v>84</v>
      </c>
      <c r="L76" s="96"/>
    </row>
    <row r="77" spans="1:12" ht="51">
      <c r="A77" s="113" t="s">
        <v>205</v>
      </c>
      <c r="B77" s="111" t="s">
        <v>149</v>
      </c>
      <c r="C77" s="259" t="s">
        <v>239</v>
      </c>
      <c r="D77" s="260"/>
      <c r="E77" s="260"/>
      <c r="F77" s="260"/>
      <c r="G77" s="260"/>
      <c r="H77" s="260"/>
      <c r="I77" s="260"/>
      <c r="J77" s="260"/>
      <c r="K77" s="261"/>
      <c r="L77" s="100">
        <f>13%*('1. Receitas '!E15-'2. Orçamento Detalhado'!L134)</f>
        <v>0</v>
      </c>
    </row>
    <row r="78" spans="1:12" ht="25.5">
      <c r="A78" s="113" t="s">
        <v>206</v>
      </c>
      <c r="B78" s="111" t="s">
        <v>233</v>
      </c>
      <c r="C78" s="259" t="s">
        <v>241</v>
      </c>
      <c r="D78" s="260"/>
      <c r="E78" s="260"/>
      <c r="F78" s="260"/>
      <c r="G78" s="260"/>
      <c r="H78" s="260"/>
      <c r="I78" s="260"/>
      <c r="J78" s="260"/>
      <c r="K78" s="261"/>
      <c r="L78" s="100">
        <f>'5. D.O.A. FADE'!F34</f>
        <v>0</v>
      </c>
    </row>
    <row r="79" spans="1:12" ht="12.75" customHeight="1">
      <c r="A79" s="113" t="s">
        <v>207</v>
      </c>
      <c r="B79" s="111" t="s">
        <v>150</v>
      </c>
      <c r="C79" s="259" t="s">
        <v>158</v>
      </c>
      <c r="D79" s="260"/>
      <c r="E79" s="260"/>
      <c r="F79" s="260"/>
      <c r="G79" s="260"/>
      <c r="H79" s="260"/>
      <c r="I79" s="260"/>
      <c r="J79" s="260"/>
      <c r="K79" s="261"/>
      <c r="L79" s="100">
        <f>'3. Pessoa Física e Obrigações'!I58</f>
        <v>0</v>
      </c>
    </row>
    <row r="80" spans="1:12" ht="12.75" customHeight="1">
      <c r="A80" s="113" t="s">
        <v>208</v>
      </c>
      <c r="B80" s="111" t="s">
        <v>153</v>
      </c>
      <c r="C80" s="259" t="s">
        <v>158</v>
      </c>
      <c r="D80" s="260"/>
      <c r="E80" s="260"/>
      <c r="F80" s="260"/>
      <c r="G80" s="260"/>
      <c r="H80" s="260"/>
      <c r="I80" s="260"/>
      <c r="J80" s="260"/>
      <c r="K80" s="261"/>
      <c r="L80" s="100">
        <f>'3. Pessoa Física e Obrigações'!D132</f>
        <v>0</v>
      </c>
    </row>
    <row r="81" spans="1:12" ht="12.75" customHeight="1">
      <c r="A81" s="113" t="s">
        <v>209</v>
      </c>
      <c r="B81" s="111" t="s">
        <v>154</v>
      </c>
      <c r="C81" s="259" t="s">
        <v>158</v>
      </c>
      <c r="D81" s="260"/>
      <c r="E81" s="260"/>
      <c r="F81" s="260"/>
      <c r="G81" s="260"/>
      <c r="H81" s="260"/>
      <c r="I81" s="260"/>
      <c r="J81" s="260"/>
      <c r="K81" s="261"/>
      <c r="L81" s="100">
        <f>'3. Pessoa Física e Obrigações'!E132</f>
        <v>0</v>
      </c>
    </row>
    <row r="82" spans="1:12" ht="12.75" customHeight="1">
      <c r="A82" s="113" t="s">
        <v>210</v>
      </c>
      <c r="B82" s="111" t="s">
        <v>163</v>
      </c>
      <c r="C82" s="259" t="s">
        <v>158</v>
      </c>
      <c r="D82" s="260"/>
      <c r="E82" s="260"/>
      <c r="F82" s="260"/>
      <c r="G82" s="260"/>
      <c r="H82" s="260"/>
      <c r="I82" s="260"/>
      <c r="J82" s="260"/>
      <c r="K82" s="261"/>
      <c r="L82" s="100">
        <f>'4. Despesas com Combustível'!L14</f>
        <v>0</v>
      </c>
    </row>
    <row r="83" spans="1:12" ht="25.5">
      <c r="A83" s="113" t="s">
        <v>211</v>
      </c>
      <c r="B83" s="111" t="s">
        <v>151</v>
      </c>
      <c r="C83" s="119"/>
      <c r="D83" s="117"/>
      <c r="E83" s="120"/>
      <c r="F83" s="243" t="s">
        <v>249</v>
      </c>
      <c r="G83" s="244"/>
      <c r="H83" s="244"/>
      <c r="I83" s="244"/>
      <c r="J83" s="244"/>
      <c r="K83" s="245"/>
      <c r="L83" s="100">
        <f aca="true" t="shared" si="5" ref="L83:L96">D83*E83</f>
        <v>0</v>
      </c>
    </row>
    <row r="84" spans="1:12" ht="12.75" customHeight="1">
      <c r="A84" s="99" t="s">
        <v>212</v>
      </c>
      <c r="B84" s="111" t="s">
        <v>252</v>
      </c>
      <c r="C84" s="112" t="s">
        <v>253</v>
      </c>
      <c r="D84" s="117"/>
      <c r="E84" s="120"/>
      <c r="F84" s="243" t="s">
        <v>249</v>
      </c>
      <c r="G84" s="244"/>
      <c r="H84" s="244"/>
      <c r="I84" s="244"/>
      <c r="J84" s="244"/>
      <c r="K84" s="245"/>
      <c r="L84" s="100">
        <f t="shared" si="5"/>
        <v>0</v>
      </c>
    </row>
    <row r="85" spans="1:12" ht="25.5">
      <c r="A85" s="99" t="s">
        <v>213</v>
      </c>
      <c r="B85" s="111" t="s">
        <v>152</v>
      </c>
      <c r="C85" s="112" t="s">
        <v>254</v>
      </c>
      <c r="D85" s="100">
        <f>'1. Receitas '!E15</f>
        <v>0</v>
      </c>
      <c r="E85" s="120"/>
      <c r="F85" s="243" t="s">
        <v>250</v>
      </c>
      <c r="G85" s="244"/>
      <c r="H85" s="244"/>
      <c r="I85" s="244"/>
      <c r="J85" s="244"/>
      <c r="K85" s="245"/>
      <c r="L85" s="100">
        <f>(E85/100)*D85</f>
        <v>0</v>
      </c>
    </row>
    <row r="86" spans="1:12" ht="38.25">
      <c r="A86" s="99" t="s">
        <v>214</v>
      </c>
      <c r="B86" s="111" t="s">
        <v>145</v>
      </c>
      <c r="C86" s="119"/>
      <c r="D86" s="117">
        <v>0</v>
      </c>
      <c r="E86" s="120"/>
      <c r="F86" s="243" t="s">
        <v>250</v>
      </c>
      <c r="G86" s="244"/>
      <c r="H86" s="244"/>
      <c r="I86" s="244"/>
      <c r="J86" s="244"/>
      <c r="K86" s="245"/>
      <c r="L86" s="100">
        <f t="shared" si="5"/>
        <v>0</v>
      </c>
    </row>
    <row r="87" spans="1:12" ht="25.5">
      <c r="A87" s="99" t="s">
        <v>215</v>
      </c>
      <c r="B87" s="111" t="s">
        <v>301</v>
      </c>
      <c r="C87" s="119"/>
      <c r="D87" s="117">
        <v>0</v>
      </c>
      <c r="E87" s="120"/>
      <c r="F87" s="243" t="s">
        <v>251</v>
      </c>
      <c r="G87" s="244"/>
      <c r="H87" s="244"/>
      <c r="I87" s="244"/>
      <c r="J87" s="244"/>
      <c r="K87" s="245"/>
      <c r="L87" s="100">
        <f t="shared" si="5"/>
        <v>0</v>
      </c>
    </row>
    <row r="88" spans="1:12" ht="12.75">
      <c r="A88" s="99" t="s">
        <v>216</v>
      </c>
      <c r="B88" s="118"/>
      <c r="C88" s="119"/>
      <c r="D88" s="100">
        <f aca="true" t="shared" si="6" ref="D88:D95">(F88+H88+J88)/3</f>
        <v>0</v>
      </c>
      <c r="E88" s="120"/>
      <c r="F88" s="117"/>
      <c r="G88" s="118"/>
      <c r="H88" s="117"/>
      <c r="I88" s="118"/>
      <c r="J88" s="117"/>
      <c r="K88" s="118"/>
      <c r="L88" s="100">
        <f t="shared" si="5"/>
        <v>0</v>
      </c>
    </row>
    <row r="89" spans="1:12" ht="12.75">
      <c r="A89" s="99" t="s">
        <v>217</v>
      </c>
      <c r="B89" s="118"/>
      <c r="C89" s="119"/>
      <c r="D89" s="100">
        <f t="shared" si="6"/>
        <v>0</v>
      </c>
      <c r="E89" s="120"/>
      <c r="F89" s="117"/>
      <c r="G89" s="118"/>
      <c r="H89" s="117"/>
      <c r="I89" s="118"/>
      <c r="J89" s="117"/>
      <c r="K89" s="118"/>
      <c r="L89" s="100">
        <f t="shared" si="5"/>
        <v>0</v>
      </c>
    </row>
    <row r="90" spans="1:12" ht="12.75">
      <c r="A90" s="99" t="s">
        <v>218</v>
      </c>
      <c r="B90" s="118"/>
      <c r="C90" s="119"/>
      <c r="D90" s="100">
        <f t="shared" si="6"/>
        <v>0</v>
      </c>
      <c r="E90" s="120"/>
      <c r="F90" s="117"/>
      <c r="G90" s="118"/>
      <c r="H90" s="117"/>
      <c r="I90" s="118"/>
      <c r="J90" s="117"/>
      <c r="K90" s="118"/>
      <c r="L90" s="100">
        <f t="shared" si="5"/>
        <v>0</v>
      </c>
    </row>
    <row r="91" spans="1:12" ht="12.75">
      <c r="A91" s="99" t="s">
        <v>219</v>
      </c>
      <c r="B91" s="118"/>
      <c r="C91" s="119"/>
      <c r="D91" s="100">
        <f t="shared" si="6"/>
        <v>0</v>
      </c>
      <c r="E91" s="120"/>
      <c r="F91" s="117"/>
      <c r="G91" s="118"/>
      <c r="H91" s="117"/>
      <c r="I91" s="118"/>
      <c r="J91" s="117"/>
      <c r="K91" s="118"/>
      <c r="L91" s="100">
        <f t="shared" si="5"/>
        <v>0</v>
      </c>
    </row>
    <row r="92" spans="1:12" ht="12.75">
      <c r="A92" s="99" t="s">
        <v>234</v>
      </c>
      <c r="B92" s="118"/>
      <c r="C92" s="119"/>
      <c r="D92" s="100">
        <f t="shared" si="6"/>
        <v>0</v>
      </c>
      <c r="E92" s="120"/>
      <c r="F92" s="117"/>
      <c r="G92" s="118"/>
      <c r="H92" s="117"/>
      <c r="I92" s="118"/>
      <c r="J92" s="117"/>
      <c r="K92" s="118"/>
      <c r="L92" s="100">
        <f t="shared" si="5"/>
        <v>0</v>
      </c>
    </row>
    <row r="93" spans="1:12" ht="12.75">
      <c r="A93" s="99" t="s">
        <v>235</v>
      </c>
      <c r="B93" s="118"/>
      <c r="C93" s="119"/>
      <c r="D93" s="100">
        <f t="shared" si="6"/>
        <v>0</v>
      </c>
      <c r="E93" s="120"/>
      <c r="F93" s="117"/>
      <c r="G93" s="118"/>
      <c r="H93" s="117"/>
      <c r="I93" s="118"/>
      <c r="J93" s="117"/>
      <c r="K93" s="118"/>
      <c r="L93" s="100">
        <f t="shared" si="5"/>
        <v>0</v>
      </c>
    </row>
    <row r="94" spans="1:12" ht="12.75">
      <c r="A94" s="99" t="s">
        <v>236</v>
      </c>
      <c r="B94" s="118"/>
      <c r="C94" s="119"/>
      <c r="D94" s="100">
        <f t="shared" si="6"/>
        <v>0</v>
      </c>
      <c r="E94" s="120"/>
      <c r="F94" s="117"/>
      <c r="G94" s="118"/>
      <c r="H94" s="117"/>
      <c r="I94" s="118"/>
      <c r="J94" s="117"/>
      <c r="K94" s="118"/>
      <c r="L94" s="100">
        <f t="shared" si="5"/>
        <v>0</v>
      </c>
    </row>
    <row r="95" spans="1:12" ht="12.75">
      <c r="A95" s="99" t="s">
        <v>237</v>
      </c>
      <c r="B95" s="118"/>
      <c r="C95" s="119"/>
      <c r="D95" s="100">
        <f t="shared" si="6"/>
        <v>0</v>
      </c>
      <c r="E95" s="120"/>
      <c r="F95" s="117"/>
      <c r="G95" s="118"/>
      <c r="H95" s="117"/>
      <c r="I95" s="118"/>
      <c r="J95" s="117"/>
      <c r="K95" s="118"/>
      <c r="L95" s="100">
        <f t="shared" si="5"/>
        <v>0</v>
      </c>
    </row>
    <row r="96" spans="1:12" ht="12.75">
      <c r="A96" s="99" t="s">
        <v>238</v>
      </c>
      <c r="B96" s="118"/>
      <c r="C96" s="119"/>
      <c r="D96" s="100">
        <f>(F96+H96+J96)/3</f>
        <v>0</v>
      </c>
      <c r="E96" s="120"/>
      <c r="F96" s="117"/>
      <c r="G96" s="118"/>
      <c r="H96" s="117"/>
      <c r="I96" s="118"/>
      <c r="J96" s="117"/>
      <c r="K96" s="118"/>
      <c r="L96" s="100">
        <f t="shared" si="5"/>
        <v>0</v>
      </c>
    </row>
    <row r="97" spans="1:12" ht="12.75">
      <c r="A97" s="257" t="s">
        <v>73</v>
      </c>
      <c r="B97" s="258"/>
      <c r="C97" s="101"/>
      <c r="D97" s="102"/>
      <c r="E97" s="101"/>
      <c r="F97" s="103"/>
      <c r="G97" s="98"/>
      <c r="H97" s="103"/>
      <c r="I97" s="98"/>
      <c r="J97" s="103"/>
      <c r="K97" s="98"/>
      <c r="L97" s="104">
        <f>SUM(L77:L96)</f>
        <v>0</v>
      </c>
    </row>
    <row r="99" ht="13.5" thickBot="1"/>
    <row r="100" spans="1:12" ht="12.75" customHeight="1">
      <c r="A100" s="246" t="s">
        <v>220</v>
      </c>
      <c r="B100" s="247"/>
      <c r="C100" s="247"/>
      <c r="D100" s="247"/>
      <c r="E100" s="247"/>
      <c r="F100" s="247"/>
      <c r="G100" s="247"/>
      <c r="H100" s="247"/>
      <c r="I100" s="247"/>
      <c r="J100" s="247"/>
      <c r="K100" s="247"/>
      <c r="L100" s="248"/>
    </row>
    <row r="101" spans="1:12" ht="12.75" customHeight="1">
      <c r="A101" s="238" t="s">
        <v>70</v>
      </c>
      <c r="B101" s="238" t="s">
        <v>71</v>
      </c>
      <c r="C101" s="238" t="s">
        <v>72</v>
      </c>
      <c r="D101" s="262" t="s">
        <v>75</v>
      </c>
      <c r="E101" s="238" t="s">
        <v>76</v>
      </c>
      <c r="F101" s="257" t="s">
        <v>77</v>
      </c>
      <c r="G101" s="258"/>
      <c r="H101" s="257" t="s">
        <v>78</v>
      </c>
      <c r="I101" s="258"/>
      <c r="J101" s="257" t="s">
        <v>79</v>
      </c>
      <c r="K101" s="258"/>
      <c r="L101" s="96" t="s">
        <v>80</v>
      </c>
    </row>
    <row r="102" spans="1:12" ht="25.5">
      <c r="A102" s="239"/>
      <c r="B102" s="239"/>
      <c r="C102" s="239"/>
      <c r="D102" s="263"/>
      <c r="E102" s="239"/>
      <c r="F102" s="97" t="s">
        <v>81</v>
      </c>
      <c r="G102" s="98" t="s">
        <v>82</v>
      </c>
      <c r="H102" s="97" t="s">
        <v>81</v>
      </c>
      <c r="I102" s="98" t="s">
        <v>83</v>
      </c>
      <c r="J102" s="97" t="s">
        <v>81</v>
      </c>
      <c r="K102" s="98" t="s">
        <v>84</v>
      </c>
      <c r="L102" s="96"/>
    </row>
    <row r="103" spans="1:12" ht="12.75">
      <c r="A103" s="99" t="s">
        <v>128</v>
      </c>
      <c r="B103" s="118"/>
      <c r="C103" s="119"/>
      <c r="D103" s="100">
        <f>(F103+H103+J103)/3</f>
        <v>0</v>
      </c>
      <c r="E103" s="120"/>
      <c r="F103" s="117"/>
      <c r="G103" s="118"/>
      <c r="H103" s="117"/>
      <c r="I103" s="118"/>
      <c r="J103" s="117"/>
      <c r="K103" s="118"/>
      <c r="L103" s="100">
        <f>D103*E103</f>
        <v>0</v>
      </c>
    </row>
    <row r="104" spans="1:12" ht="12.75">
      <c r="A104" s="99" t="s">
        <v>129</v>
      </c>
      <c r="B104" s="118"/>
      <c r="C104" s="119"/>
      <c r="D104" s="100">
        <f>(F104+H104+J104)/3</f>
        <v>0</v>
      </c>
      <c r="E104" s="120"/>
      <c r="F104" s="117"/>
      <c r="G104" s="118"/>
      <c r="H104" s="117"/>
      <c r="I104" s="118"/>
      <c r="J104" s="117"/>
      <c r="K104" s="118"/>
      <c r="L104" s="100">
        <f>D104*E104</f>
        <v>0</v>
      </c>
    </row>
    <row r="105" spans="1:12" ht="12.75">
      <c r="A105" s="99" t="s">
        <v>130</v>
      </c>
      <c r="B105" s="118"/>
      <c r="C105" s="119"/>
      <c r="D105" s="100">
        <f>(F105+H105+J105)/3</f>
        <v>0</v>
      </c>
      <c r="E105" s="120"/>
      <c r="F105" s="117"/>
      <c r="G105" s="118"/>
      <c r="H105" s="117"/>
      <c r="I105" s="118"/>
      <c r="J105" s="117"/>
      <c r="K105" s="118"/>
      <c r="L105" s="100">
        <f>D105*E105</f>
        <v>0</v>
      </c>
    </row>
    <row r="106" spans="1:12" ht="12.75">
      <c r="A106" s="99" t="s">
        <v>131</v>
      </c>
      <c r="B106" s="118"/>
      <c r="C106" s="119"/>
      <c r="D106" s="100">
        <f>(F106+H106+J106)/3</f>
        <v>0</v>
      </c>
      <c r="E106" s="120"/>
      <c r="F106" s="117"/>
      <c r="G106" s="118"/>
      <c r="H106" s="117"/>
      <c r="I106" s="118"/>
      <c r="J106" s="117"/>
      <c r="K106" s="118"/>
      <c r="L106" s="100">
        <f>D106*E106</f>
        <v>0</v>
      </c>
    </row>
    <row r="107" spans="1:12" ht="12.75">
      <c r="A107" s="99" t="s">
        <v>132</v>
      </c>
      <c r="B107" s="118"/>
      <c r="C107" s="119"/>
      <c r="D107" s="100">
        <f>(F107+H107+J107)/3</f>
        <v>0</v>
      </c>
      <c r="E107" s="120"/>
      <c r="F107" s="117"/>
      <c r="G107" s="118"/>
      <c r="H107" s="117"/>
      <c r="I107" s="118"/>
      <c r="J107" s="117"/>
      <c r="K107" s="118"/>
      <c r="L107" s="100">
        <f>D107*E107</f>
        <v>0</v>
      </c>
    </row>
    <row r="108" spans="1:12" ht="12.75">
      <c r="A108" s="257" t="s">
        <v>73</v>
      </c>
      <c r="B108" s="258"/>
      <c r="C108" s="101"/>
      <c r="D108" s="102"/>
      <c r="E108" s="101"/>
      <c r="F108" s="103"/>
      <c r="G108" s="98"/>
      <c r="H108" s="103"/>
      <c r="I108" s="98"/>
      <c r="J108" s="103"/>
      <c r="K108" s="98"/>
      <c r="L108" s="104">
        <f>SUM(L103:L107)</f>
        <v>0</v>
      </c>
    </row>
    <row r="110" ht="13.5" thickBot="1"/>
    <row r="111" spans="1:12" ht="12.75" customHeight="1">
      <c r="A111" s="272" t="s">
        <v>221</v>
      </c>
      <c r="B111" s="273"/>
      <c r="C111" s="273"/>
      <c r="D111" s="273"/>
      <c r="E111" s="273"/>
      <c r="F111" s="273"/>
      <c r="G111" s="273"/>
      <c r="H111" s="273"/>
      <c r="I111" s="273"/>
      <c r="J111" s="273"/>
      <c r="K111" s="273"/>
      <c r="L111" s="274"/>
    </row>
    <row r="112" spans="1:12" ht="25.5" customHeight="1">
      <c r="A112" s="238" t="s">
        <v>70</v>
      </c>
      <c r="B112" s="238" t="s">
        <v>71</v>
      </c>
      <c r="C112" s="238" t="s">
        <v>72</v>
      </c>
      <c r="D112" s="262" t="s">
        <v>75</v>
      </c>
      <c r="E112" s="238" t="s">
        <v>76</v>
      </c>
      <c r="F112" s="257" t="s">
        <v>77</v>
      </c>
      <c r="G112" s="258"/>
      <c r="H112" s="257" t="s">
        <v>78</v>
      </c>
      <c r="I112" s="258"/>
      <c r="J112" s="257" t="s">
        <v>79</v>
      </c>
      <c r="K112" s="258"/>
      <c r="L112" s="96" t="s">
        <v>80</v>
      </c>
    </row>
    <row r="113" spans="1:12" ht="25.5">
      <c r="A113" s="239"/>
      <c r="B113" s="239"/>
      <c r="C113" s="239"/>
      <c r="D113" s="263"/>
      <c r="E113" s="239"/>
      <c r="F113" s="97" t="s">
        <v>81</v>
      </c>
      <c r="G113" s="98" t="s">
        <v>82</v>
      </c>
      <c r="H113" s="97" t="s">
        <v>81</v>
      </c>
      <c r="I113" s="98" t="s">
        <v>83</v>
      </c>
      <c r="J113" s="97" t="s">
        <v>81</v>
      </c>
      <c r="K113" s="98" t="s">
        <v>84</v>
      </c>
      <c r="L113" s="96"/>
    </row>
    <row r="114" spans="1:12" ht="12.75">
      <c r="A114" s="99" t="s">
        <v>164</v>
      </c>
      <c r="B114" s="118"/>
      <c r="C114" s="119"/>
      <c r="D114" s="100">
        <f>(F114+H114+J114)/3</f>
        <v>0</v>
      </c>
      <c r="E114" s="120"/>
      <c r="F114" s="117"/>
      <c r="G114" s="118"/>
      <c r="H114" s="117"/>
      <c r="I114" s="118"/>
      <c r="J114" s="117"/>
      <c r="K114" s="118"/>
      <c r="L114" s="100">
        <f>D114*E114</f>
        <v>0</v>
      </c>
    </row>
    <row r="115" spans="1:12" ht="12.75">
      <c r="A115" s="99" t="s">
        <v>165</v>
      </c>
      <c r="B115" s="118"/>
      <c r="C115" s="119"/>
      <c r="D115" s="100">
        <f aca="true" t="shared" si="7" ref="D115:D133">(F115+H115+J115)/3</f>
        <v>0</v>
      </c>
      <c r="E115" s="120"/>
      <c r="F115" s="117"/>
      <c r="G115" s="118"/>
      <c r="H115" s="117"/>
      <c r="I115" s="118"/>
      <c r="J115" s="117"/>
      <c r="K115" s="118"/>
      <c r="L115" s="100">
        <f aca="true" t="shared" si="8" ref="L115:L133">D115*E115</f>
        <v>0</v>
      </c>
    </row>
    <row r="116" spans="1:12" ht="12.75">
      <c r="A116" s="99" t="s">
        <v>166</v>
      </c>
      <c r="B116" s="118"/>
      <c r="C116" s="119"/>
      <c r="D116" s="100">
        <f t="shared" si="7"/>
        <v>0</v>
      </c>
      <c r="E116" s="120"/>
      <c r="F116" s="117"/>
      <c r="G116" s="118"/>
      <c r="H116" s="117"/>
      <c r="I116" s="118"/>
      <c r="J116" s="117"/>
      <c r="K116" s="118"/>
      <c r="L116" s="100">
        <f t="shared" si="8"/>
        <v>0</v>
      </c>
    </row>
    <row r="117" spans="1:12" ht="12.75">
      <c r="A117" s="99" t="s">
        <v>167</v>
      </c>
      <c r="B117" s="118"/>
      <c r="C117" s="119"/>
      <c r="D117" s="100">
        <f t="shared" si="7"/>
        <v>0</v>
      </c>
      <c r="E117" s="120"/>
      <c r="F117" s="117"/>
      <c r="G117" s="118"/>
      <c r="H117" s="117"/>
      <c r="I117" s="118"/>
      <c r="J117" s="117"/>
      <c r="K117" s="118"/>
      <c r="L117" s="100">
        <f t="shared" si="8"/>
        <v>0</v>
      </c>
    </row>
    <row r="118" spans="1:12" ht="12.75">
      <c r="A118" s="99" t="s">
        <v>168</v>
      </c>
      <c r="B118" s="118"/>
      <c r="C118" s="119"/>
      <c r="D118" s="100">
        <f t="shared" si="7"/>
        <v>0</v>
      </c>
      <c r="E118" s="120"/>
      <c r="F118" s="117"/>
      <c r="G118" s="118"/>
      <c r="H118" s="117"/>
      <c r="I118" s="118"/>
      <c r="J118" s="117"/>
      <c r="K118" s="118"/>
      <c r="L118" s="100">
        <f t="shared" si="8"/>
        <v>0</v>
      </c>
    </row>
    <row r="119" spans="1:12" ht="12.75">
      <c r="A119" s="99" t="s">
        <v>169</v>
      </c>
      <c r="B119" s="118"/>
      <c r="C119" s="119"/>
      <c r="D119" s="100">
        <f t="shared" si="7"/>
        <v>0</v>
      </c>
      <c r="E119" s="120"/>
      <c r="F119" s="117"/>
      <c r="G119" s="118"/>
      <c r="H119" s="117"/>
      <c r="I119" s="118"/>
      <c r="J119" s="117"/>
      <c r="K119" s="118"/>
      <c r="L119" s="100">
        <f t="shared" si="8"/>
        <v>0</v>
      </c>
    </row>
    <row r="120" spans="1:12" ht="12.75">
      <c r="A120" s="99" t="s">
        <v>170</v>
      </c>
      <c r="B120" s="118"/>
      <c r="C120" s="119"/>
      <c r="D120" s="100">
        <f t="shared" si="7"/>
        <v>0</v>
      </c>
      <c r="E120" s="120"/>
      <c r="F120" s="117"/>
      <c r="G120" s="118"/>
      <c r="H120" s="117"/>
      <c r="I120" s="118"/>
      <c r="J120" s="117"/>
      <c r="K120" s="118"/>
      <c r="L120" s="100">
        <f t="shared" si="8"/>
        <v>0</v>
      </c>
    </row>
    <row r="121" spans="1:12" ht="12.75">
      <c r="A121" s="99" t="s">
        <v>171</v>
      </c>
      <c r="B121" s="118"/>
      <c r="C121" s="119"/>
      <c r="D121" s="100">
        <f t="shared" si="7"/>
        <v>0</v>
      </c>
      <c r="E121" s="120"/>
      <c r="F121" s="117"/>
      <c r="G121" s="118"/>
      <c r="H121" s="117"/>
      <c r="I121" s="118"/>
      <c r="J121" s="117"/>
      <c r="K121" s="118"/>
      <c r="L121" s="100">
        <f t="shared" si="8"/>
        <v>0</v>
      </c>
    </row>
    <row r="122" spans="1:12" ht="12.75">
      <c r="A122" s="99" t="s">
        <v>172</v>
      </c>
      <c r="B122" s="118"/>
      <c r="C122" s="119"/>
      <c r="D122" s="100">
        <f t="shared" si="7"/>
        <v>0</v>
      </c>
      <c r="E122" s="120"/>
      <c r="F122" s="117"/>
      <c r="G122" s="118"/>
      <c r="H122" s="117"/>
      <c r="I122" s="118"/>
      <c r="J122" s="117"/>
      <c r="K122" s="118"/>
      <c r="L122" s="100">
        <f t="shared" si="8"/>
        <v>0</v>
      </c>
    </row>
    <row r="123" spans="1:12" ht="12.75">
      <c r="A123" s="99" t="s">
        <v>173</v>
      </c>
      <c r="B123" s="118"/>
      <c r="C123" s="119"/>
      <c r="D123" s="100">
        <f t="shared" si="7"/>
        <v>0</v>
      </c>
      <c r="E123" s="120"/>
      <c r="F123" s="117"/>
      <c r="G123" s="118"/>
      <c r="H123" s="117"/>
      <c r="I123" s="118"/>
      <c r="J123" s="117"/>
      <c r="K123" s="118"/>
      <c r="L123" s="100">
        <f t="shared" si="8"/>
        <v>0</v>
      </c>
    </row>
    <row r="124" spans="1:12" ht="12.75">
      <c r="A124" s="99" t="s">
        <v>174</v>
      </c>
      <c r="B124" s="118"/>
      <c r="C124" s="119"/>
      <c r="D124" s="100">
        <f t="shared" si="7"/>
        <v>0</v>
      </c>
      <c r="E124" s="120"/>
      <c r="F124" s="117"/>
      <c r="G124" s="118"/>
      <c r="H124" s="117"/>
      <c r="I124" s="118"/>
      <c r="J124" s="117"/>
      <c r="K124" s="118"/>
      <c r="L124" s="100">
        <f t="shared" si="8"/>
        <v>0</v>
      </c>
    </row>
    <row r="125" spans="1:12" ht="12.75">
      <c r="A125" s="99" t="s">
        <v>175</v>
      </c>
      <c r="B125" s="118"/>
      <c r="C125" s="119"/>
      <c r="D125" s="100">
        <f t="shared" si="7"/>
        <v>0</v>
      </c>
      <c r="E125" s="120"/>
      <c r="F125" s="117"/>
      <c r="G125" s="118"/>
      <c r="H125" s="117"/>
      <c r="I125" s="118"/>
      <c r="J125" s="117"/>
      <c r="K125" s="118"/>
      <c r="L125" s="100">
        <f t="shared" si="8"/>
        <v>0</v>
      </c>
    </row>
    <row r="126" spans="1:12" ht="12.75">
      <c r="A126" s="99" t="s">
        <v>176</v>
      </c>
      <c r="B126" s="118"/>
      <c r="C126" s="119"/>
      <c r="D126" s="100">
        <f t="shared" si="7"/>
        <v>0</v>
      </c>
      <c r="E126" s="120"/>
      <c r="F126" s="117"/>
      <c r="G126" s="118"/>
      <c r="H126" s="117"/>
      <c r="I126" s="118"/>
      <c r="J126" s="117"/>
      <c r="K126" s="118"/>
      <c r="L126" s="100">
        <f t="shared" si="8"/>
        <v>0</v>
      </c>
    </row>
    <row r="127" spans="1:12" ht="12.75">
      <c r="A127" s="99" t="s">
        <v>177</v>
      </c>
      <c r="B127" s="118"/>
      <c r="C127" s="119"/>
      <c r="D127" s="100">
        <f t="shared" si="7"/>
        <v>0</v>
      </c>
      <c r="E127" s="120"/>
      <c r="F127" s="117"/>
      <c r="G127" s="118"/>
      <c r="H127" s="117"/>
      <c r="I127" s="118"/>
      <c r="J127" s="117"/>
      <c r="K127" s="118"/>
      <c r="L127" s="100">
        <f t="shared" si="8"/>
        <v>0</v>
      </c>
    </row>
    <row r="128" spans="1:12" ht="12.75">
      <c r="A128" s="99" t="s">
        <v>178</v>
      </c>
      <c r="B128" s="118"/>
      <c r="C128" s="119"/>
      <c r="D128" s="100">
        <f t="shared" si="7"/>
        <v>0</v>
      </c>
      <c r="E128" s="120"/>
      <c r="F128" s="117"/>
      <c r="G128" s="118"/>
      <c r="H128" s="117"/>
      <c r="I128" s="118"/>
      <c r="J128" s="117"/>
      <c r="K128" s="118"/>
      <c r="L128" s="100">
        <f t="shared" si="8"/>
        <v>0</v>
      </c>
    </row>
    <row r="129" spans="1:12" ht="12.75">
      <c r="A129" s="99" t="s">
        <v>302</v>
      </c>
      <c r="B129" s="118"/>
      <c r="C129" s="119"/>
      <c r="D129" s="100">
        <f t="shared" si="7"/>
        <v>0</v>
      </c>
      <c r="E129" s="120"/>
      <c r="F129" s="117"/>
      <c r="G129" s="118"/>
      <c r="H129" s="117"/>
      <c r="I129" s="118"/>
      <c r="J129" s="117"/>
      <c r="K129" s="118"/>
      <c r="L129" s="100">
        <f t="shared" si="8"/>
        <v>0</v>
      </c>
    </row>
    <row r="130" spans="1:12" ht="12.75">
      <c r="A130" s="99" t="s">
        <v>303</v>
      </c>
      <c r="B130" s="118"/>
      <c r="C130" s="119"/>
      <c r="D130" s="100">
        <f t="shared" si="7"/>
        <v>0</v>
      </c>
      <c r="E130" s="120"/>
      <c r="F130" s="117"/>
      <c r="G130" s="118"/>
      <c r="H130" s="117"/>
      <c r="I130" s="118"/>
      <c r="J130" s="117"/>
      <c r="K130" s="118"/>
      <c r="L130" s="100">
        <f t="shared" si="8"/>
        <v>0</v>
      </c>
    </row>
    <row r="131" spans="1:12" ht="12.75">
      <c r="A131" s="99" t="s">
        <v>304</v>
      </c>
      <c r="B131" s="118"/>
      <c r="C131" s="119"/>
      <c r="D131" s="100">
        <f t="shared" si="7"/>
        <v>0</v>
      </c>
      <c r="E131" s="120"/>
      <c r="F131" s="117"/>
      <c r="G131" s="118"/>
      <c r="H131" s="117"/>
      <c r="I131" s="118"/>
      <c r="J131" s="117"/>
      <c r="K131" s="118"/>
      <c r="L131" s="100">
        <f t="shared" si="8"/>
        <v>0</v>
      </c>
    </row>
    <row r="132" spans="1:12" ht="12.75">
      <c r="A132" s="99" t="s">
        <v>305</v>
      </c>
      <c r="B132" s="118"/>
      <c r="C132" s="119"/>
      <c r="D132" s="100">
        <f t="shared" si="7"/>
        <v>0</v>
      </c>
      <c r="E132" s="120"/>
      <c r="F132" s="117"/>
      <c r="G132" s="118"/>
      <c r="H132" s="117"/>
      <c r="I132" s="118"/>
      <c r="J132" s="117"/>
      <c r="K132" s="118"/>
      <c r="L132" s="100">
        <f t="shared" si="8"/>
        <v>0</v>
      </c>
    </row>
    <row r="133" spans="1:12" ht="12.75">
      <c r="A133" s="99" t="s">
        <v>306</v>
      </c>
      <c r="B133" s="118"/>
      <c r="C133" s="119"/>
      <c r="D133" s="100">
        <f t="shared" si="7"/>
        <v>0</v>
      </c>
      <c r="E133" s="120"/>
      <c r="F133" s="117"/>
      <c r="G133" s="118"/>
      <c r="H133" s="117"/>
      <c r="I133" s="118"/>
      <c r="J133" s="117"/>
      <c r="K133" s="118"/>
      <c r="L133" s="100">
        <f t="shared" si="8"/>
        <v>0</v>
      </c>
    </row>
    <row r="134" spans="1:12" ht="12.75">
      <c r="A134" s="257" t="s">
        <v>73</v>
      </c>
      <c r="B134" s="258"/>
      <c r="C134" s="101"/>
      <c r="D134" s="102"/>
      <c r="E134" s="101"/>
      <c r="F134" s="103"/>
      <c r="G134" s="98"/>
      <c r="H134" s="103"/>
      <c r="I134" s="98"/>
      <c r="J134" s="103"/>
      <c r="K134" s="98"/>
      <c r="L134" s="104">
        <f>SUM(L114:L133)</f>
        <v>0</v>
      </c>
    </row>
    <row r="136" ht="13.5" thickBot="1"/>
    <row r="137" spans="1:12" s="114" customFormat="1" ht="15" customHeight="1">
      <c r="A137" s="246" t="s">
        <v>222</v>
      </c>
      <c r="B137" s="247"/>
      <c r="C137" s="247"/>
      <c r="D137" s="247"/>
      <c r="E137" s="247"/>
      <c r="F137" s="247"/>
      <c r="G137" s="247"/>
      <c r="H137" s="247"/>
      <c r="I137" s="247"/>
      <c r="J137" s="247"/>
      <c r="K137" s="247"/>
      <c r="L137" s="248"/>
    </row>
    <row r="138" spans="1:12" s="115" customFormat="1" ht="12.75">
      <c r="A138" s="264" t="s">
        <v>158</v>
      </c>
      <c r="B138" s="264"/>
      <c r="C138" s="264"/>
      <c r="D138" s="264"/>
      <c r="E138" s="264"/>
      <c r="F138" s="264"/>
      <c r="G138" s="264"/>
      <c r="H138" s="264"/>
      <c r="I138" s="264"/>
      <c r="J138" s="264"/>
      <c r="K138" s="264"/>
      <c r="L138" s="264"/>
    </row>
    <row r="139" spans="1:12" s="115" customFormat="1" ht="12.75">
      <c r="A139" s="116"/>
      <c r="B139" s="116"/>
      <c r="C139" s="116"/>
      <c r="D139" s="116"/>
      <c r="E139" s="116"/>
      <c r="F139" s="116"/>
      <c r="G139" s="116"/>
      <c r="H139" s="116"/>
      <c r="I139" s="116"/>
      <c r="J139" s="116"/>
      <c r="K139" s="116"/>
      <c r="L139" s="116"/>
    </row>
    <row r="140" spans="1:12" s="115" customFormat="1" ht="13.5" thickBot="1">
      <c r="A140" s="116"/>
      <c r="B140" s="116"/>
      <c r="C140" s="116"/>
      <c r="D140" s="116"/>
      <c r="E140" s="116"/>
      <c r="F140" s="116"/>
      <c r="G140" s="116"/>
      <c r="H140" s="116"/>
      <c r="I140" s="116"/>
      <c r="J140" s="116"/>
      <c r="K140" s="116"/>
      <c r="L140" s="116"/>
    </row>
    <row r="141" spans="1:12" s="114" customFormat="1" ht="15" customHeight="1">
      <c r="A141" s="246" t="s">
        <v>223</v>
      </c>
      <c r="B141" s="247"/>
      <c r="C141" s="247"/>
      <c r="D141" s="247"/>
      <c r="E141" s="247"/>
      <c r="F141" s="247"/>
      <c r="G141" s="247"/>
      <c r="H141" s="247"/>
      <c r="I141" s="247"/>
      <c r="J141" s="247"/>
      <c r="K141" s="247"/>
      <c r="L141" s="248"/>
    </row>
    <row r="142" spans="1:12" s="115" customFormat="1" ht="12.75">
      <c r="A142" s="264" t="s">
        <v>158</v>
      </c>
      <c r="B142" s="264"/>
      <c r="C142" s="264"/>
      <c r="D142" s="264"/>
      <c r="E142" s="264"/>
      <c r="F142" s="264"/>
      <c r="G142" s="264"/>
      <c r="H142" s="264"/>
      <c r="I142" s="264"/>
      <c r="J142" s="264"/>
      <c r="K142" s="264"/>
      <c r="L142" s="264"/>
    </row>
    <row r="143" spans="1:12" s="115" customFormat="1" ht="12.75">
      <c r="A143" s="116"/>
      <c r="B143" s="116"/>
      <c r="C143" s="116"/>
      <c r="D143" s="116"/>
      <c r="E143" s="116"/>
      <c r="F143" s="116"/>
      <c r="G143" s="116"/>
      <c r="H143" s="116"/>
      <c r="I143" s="116"/>
      <c r="J143" s="116"/>
      <c r="K143" s="116"/>
      <c r="L143" s="116"/>
    </row>
  </sheetData>
  <sheetProtection password="C662" sheet="1"/>
  <protectedRanges>
    <protectedRange password="FC3C" sqref="A16" name="Intervalo1_4_5"/>
  </protectedRanges>
  <mergeCells count="80">
    <mergeCell ref="A137:L137"/>
    <mergeCell ref="E112:E113"/>
    <mergeCell ref="H101:I101"/>
    <mergeCell ref="J101:K101"/>
    <mergeCell ref="A108:B108"/>
    <mergeCell ref="A112:A113"/>
    <mergeCell ref="A134:B134"/>
    <mergeCell ref="H112:I112"/>
    <mergeCell ref="J112:K112"/>
    <mergeCell ref="D112:D113"/>
    <mergeCell ref="A141:L141"/>
    <mergeCell ref="A138:L138"/>
    <mergeCell ref="A1:L1"/>
    <mergeCell ref="A101:A102"/>
    <mergeCell ref="B101:B102"/>
    <mergeCell ref="C101:C102"/>
    <mergeCell ref="D101:D102"/>
    <mergeCell ref="F20:G20"/>
    <mergeCell ref="E56:E57"/>
    <mergeCell ref="A97:B97"/>
    <mergeCell ref="A19:L19"/>
    <mergeCell ref="A20:A21"/>
    <mergeCell ref="B20:B21"/>
    <mergeCell ref="C20:C21"/>
    <mergeCell ref="D20:D21"/>
    <mergeCell ref="E20:E21"/>
    <mergeCell ref="H20:I20"/>
    <mergeCell ref="B112:B113"/>
    <mergeCell ref="C112:C113"/>
    <mergeCell ref="A100:L100"/>
    <mergeCell ref="F101:G101"/>
    <mergeCell ref="A111:L111"/>
    <mergeCell ref="F112:G112"/>
    <mergeCell ref="E101:E102"/>
    <mergeCell ref="F86:K86"/>
    <mergeCell ref="F85:K85"/>
    <mergeCell ref="C80:K80"/>
    <mergeCell ref="C81:K81"/>
    <mergeCell ref="J20:K20"/>
    <mergeCell ref="A74:L74"/>
    <mergeCell ref="A75:A76"/>
    <mergeCell ref="B75:B76"/>
    <mergeCell ref="C75:C76"/>
    <mergeCell ref="F87:K87"/>
    <mergeCell ref="C77:K77"/>
    <mergeCell ref="C78:K78"/>
    <mergeCell ref="H56:I56"/>
    <mergeCell ref="J56:K56"/>
    <mergeCell ref="A68:B68"/>
    <mergeCell ref="D56:D57"/>
    <mergeCell ref="C56:C57"/>
    <mergeCell ref="B56:B57"/>
    <mergeCell ref="A56:A57"/>
    <mergeCell ref="A52:B52"/>
    <mergeCell ref="A142:L142"/>
    <mergeCell ref="A16:B16"/>
    <mergeCell ref="A3:H3"/>
    <mergeCell ref="A4:A5"/>
    <mergeCell ref="B4:B5"/>
    <mergeCell ref="C4:C5"/>
    <mergeCell ref="D4:D5"/>
    <mergeCell ref="E4:E5"/>
    <mergeCell ref="F84:K84"/>
    <mergeCell ref="C82:K82"/>
    <mergeCell ref="C79:K79"/>
    <mergeCell ref="D75:D76"/>
    <mergeCell ref="E75:E76"/>
    <mergeCell ref="F75:G75"/>
    <mergeCell ref="H75:I75"/>
    <mergeCell ref="J75:K75"/>
    <mergeCell ref="F59:K59"/>
    <mergeCell ref="I11:K11"/>
    <mergeCell ref="F4:F5"/>
    <mergeCell ref="G4:G5"/>
    <mergeCell ref="F58:K58"/>
    <mergeCell ref="F83:K83"/>
    <mergeCell ref="A55:L55"/>
    <mergeCell ref="A70:L71"/>
    <mergeCell ref="H4:H5"/>
    <mergeCell ref="F56:G56"/>
  </mergeCells>
  <dataValidations count="1">
    <dataValidation type="custom" showInputMessage="1" showErrorMessage="1" errorTitle="Atenção!" error="Esta Célula não poderá ser alterada!&#10;Entre em contato com seu administrador!" sqref="B16:D16">
      <formula1>"Texto"</formula1>
    </dataValidation>
  </dataValidations>
  <printOptions/>
  <pageMargins left="0.5118110236220472" right="0.5118110236220472" top="0.7874015748031497" bottom="0.7874015748031497" header="0.31496062992125984" footer="0.31496062992125984"/>
  <pageSetup orientation="landscape" paperSize="9" scale="57" r:id="rId1"/>
  <rowBreaks count="2" manualBreakCount="2">
    <brk id="54" max="255" man="1"/>
    <brk id="99" max="255" man="1"/>
  </rowBreaks>
  <ignoredErrors>
    <ignoredError sqref="L85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B1:K304"/>
  <sheetViews>
    <sheetView zoomScaleSheetLayoutView="66" workbookViewId="0" topLeftCell="A1">
      <selection activeCell="A1" sqref="A1"/>
    </sheetView>
  </sheetViews>
  <sheetFormatPr defaultColWidth="9.140625" defaultRowHeight="12.75"/>
  <cols>
    <col min="1" max="1" width="4.00390625" style="62" bestFit="1" customWidth="1"/>
    <col min="2" max="2" width="39.57421875" style="62" customWidth="1"/>
    <col min="3" max="3" width="14.28125" style="62" customWidth="1"/>
    <col min="4" max="4" width="35.57421875" style="62" customWidth="1"/>
    <col min="5" max="5" width="25.8515625" style="62" bestFit="1" customWidth="1"/>
    <col min="6" max="6" width="18.57421875" style="62" bestFit="1" customWidth="1"/>
    <col min="7" max="7" width="13.421875" style="62" bestFit="1" customWidth="1"/>
    <col min="8" max="8" width="25.8515625" style="62" bestFit="1" customWidth="1"/>
    <col min="9" max="9" width="20.140625" style="134" bestFit="1" customWidth="1"/>
    <col min="10" max="10" width="24.00390625" style="62" customWidth="1"/>
    <col min="11" max="11" width="12.140625" style="62" customWidth="1"/>
    <col min="12" max="12" width="25.28125" style="62" bestFit="1" customWidth="1"/>
    <col min="13" max="13" width="13.421875" style="62" bestFit="1" customWidth="1"/>
    <col min="14" max="16384" width="9.140625" style="62" customWidth="1"/>
  </cols>
  <sheetData>
    <row r="1" spans="2:9" ht="12.75">
      <c r="B1" s="290" t="s">
        <v>224</v>
      </c>
      <c r="C1" s="229"/>
      <c r="D1" s="229"/>
      <c r="E1" s="229"/>
      <c r="F1" s="229"/>
      <c r="G1" s="229"/>
      <c r="H1" s="229"/>
      <c r="I1" s="291"/>
    </row>
    <row r="2" spans="2:9" ht="12.75">
      <c r="B2" s="307" t="s">
        <v>156</v>
      </c>
      <c r="C2" s="308"/>
      <c r="D2" s="308"/>
      <c r="E2" s="308"/>
      <c r="F2" s="308"/>
      <c r="G2" s="308"/>
      <c r="H2" s="308"/>
      <c r="I2" s="309"/>
    </row>
    <row r="3" spans="2:9" ht="12.75" customHeight="1">
      <c r="B3" s="50"/>
      <c r="C3" s="358" t="s">
        <v>68</v>
      </c>
      <c r="D3" s="355" t="s">
        <v>179</v>
      </c>
      <c r="E3" s="353" t="s">
        <v>4</v>
      </c>
      <c r="F3" s="354"/>
      <c r="G3" s="357" t="s">
        <v>5</v>
      </c>
      <c r="H3" s="357"/>
      <c r="I3" s="357"/>
    </row>
    <row r="4" spans="2:10" ht="12.75">
      <c r="B4" s="28" t="s">
        <v>0</v>
      </c>
      <c r="C4" s="359"/>
      <c r="D4" s="356"/>
      <c r="E4" s="123" t="s">
        <v>146</v>
      </c>
      <c r="F4" s="124" t="s">
        <v>148</v>
      </c>
      <c r="G4" s="56" t="s">
        <v>2</v>
      </c>
      <c r="H4" s="56" t="s">
        <v>1</v>
      </c>
      <c r="I4" s="23" t="s">
        <v>3</v>
      </c>
      <c r="J4" s="125" t="s">
        <v>255</v>
      </c>
    </row>
    <row r="5" spans="2:11" ht="12.75" customHeight="1">
      <c r="B5" s="42"/>
      <c r="C5" s="12"/>
      <c r="D5" s="43"/>
      <c r="E5" s="44"/>
      <c r="F5" s="12"/>
      <c r="G5" s="9"/>
      <c r="H5" s="4"/>
      <c r="I5" s="52">
        <f aca="true" t="shared" si="0" ref="I5:I18">H5*G5</f>
        <v>0</v>
      </c>
      <c r="J5" s="126" t="s">
        <v>256</v>
      </c>
      <c r="K5" s="127" t="s">
        <v>315</v>
      </c>
    </row>
    <row r="6" spans="2:11" ht="12.75">
      <c r="B6" s="42"/>
      <c r="C6" s="12"/>
      <c r="D6" s="43"/>
      <c r="E6" s="44"/>
      <c r="F6" s="12"/>
      <c r="G6" s="9"/>
      <c r="H6" s="4"/>
      <c r="I6" s="52">
        <f t="shared" si="0"/>
        <v>0</v>
      </c>
      <c r="J6" s="128" t="s">
        <v>257</v>
      </c>
      <c r="K6" s="129" t="s">
        <v>316</v>
      </c>
    </row>
    <row r="7" spans="2:11" ht="12.75">
      <c r="B7" s="42"/>
      <c r="C7" s="12"/>
      <c r="D7" s="43"/>
      <c r="E7" s="44"/>
      <c r="F7" s="12"/>
      <c r="G7" s="9"/>
      <c r="H7" s="4"/>
      <c r="I7" s="52">
        <f t="shared" si="0"/>
        <v>0</v>
      </c>
      <c r="J7" s="128" t="s">
        <v>258</v>
      </c>
      <c r="K7" s="129" t="s">
        <v>317</v>
      </c>
    </row>
    <row r="8" spans="2:11" ht="12.75">
      <c r="B8" s="42"/>
      <c r="C8" s="12"/>
      <c r="D8" s="43"/>
      <c r="E8" s="15"/>
      <c r="F8" s="12"/>
      <c r="G8" s="9"/>
      <c r="H8" s="4"/>
      <c r="I8" s="52">
        <f t="shared" si="0"/>
        <v>0</v>
      </c>
      <c r="J8" s="128" t="s">
        <v>259</v>
      </c>
      <c r="K8" s="129" t="s">
        <v>318</v>
      </c>
    </row>
    <row r="9" spans="2:11" ht="12.75">
      <c r="B9" s="42"/>
      <c r="C9" s="12"/>
      <c r="D9" s="43"/>
      <c r="E9" s="44"/>
      <c r="F9" s="12"/>
      <c r="G9" s="9"/>
      <c r="H9" s="4"/>
      <c r="I9" s="52">
        <f t="shared" si="0"/>
        <v>0</v>
      </c>
      <c r="J9" s="130" t="s">
        <v>260</v>
      </c>
      <c r="K9" s="131" t="s">
        <v>319</v>
      </c>
    </row>
    <row r="10" spans="2:11" ht="12.75">
      <c r="B10" s="42"/>
      <c r="C10" s="12"/>
      <c r="D10" s="43"/>
      <c r="E10" s="15"/>
      <c r="F10" s="12"/>
      <c r="G10" s="9"/>
      <c r="H10" s="4"/>
      <c r="I10" s="24">
        <f t="shared" si="0"/>
        <v>0</v>
      </c>
      <c r="J10" s="288" t="s">
        <v>320</v>
      </c>
      <c r="K10" s="289"/>
    </row>
    <row r="11" spans="2:9" ht="12.75">
      <c r="B11" s="42"/>
      <c r="C11" s="12"/>
      <c r="D11" s="43"/>
      <c r="E11" s="44"/>
      <c r="F11" s="12"/>
      <c r="G11" s="9"/>
      <c r="H11" s="4"/>
      <c r="I11" s="24">
        <f t="shared" si="0"/>
        <v>0</v>
      </c>
    </row>
    <row r="12" spans="2:9" ht="12.75">
      <c r="B12" s="42"/>
      <c r="C12" s="12"/>
      <c r="D12" s="43"/>
      <c r="E12" s="44"/>
      <c r="F12" s="12"/>
      <c r="G12" s="9"/>
      <c r="H12" s="4"/>
      <c r="I12" s="24">
        <f t="shared" si="0"/>
        <v>0</v>
      </c>
    </row>
    <row r="13" spans="2:9" ht="12.75">
      <c r="B13" s="42"/>
      <c r="C13" s="12"/>
      <c r="D13" s="43"/>
      <c r="E13" s="44"/>
      <c r="F13" s="12"/>
      <c r="G13" s="9"/>
      <c r="H13" s="4"/>
      <c r="I13" s="24">
        <f t="shared" si="0"/>
        <v>0</v>
      </c>
    </row>
    <row r="14" spans="2:9" ht="12.75">
      <c r="B14" s="42"/>
      <c r="C14" s="12"/>
      <c r="D14" s="43"/>
      <c r="E14" s="44"/>
      <c r="F14" s="12"/>
      <c r="G14" s="9"/>
      <c r="H14" s="4"/>
      <c r="I14" s="24">
        <f t="shared" si="0"/>
        <v>0</v>
      </c>
    </row>
    <row r="15" spans="2:9" ht="12.75">
      <c r="B15" s="42"/>
      <c r="C15" s="12"/>
      <c r="D15" s="45"/>
      <c r="E15" s="44"/>
      <c r="F15" s="12"/>
      <c r="G15" s="37"/>
      <c r="H15" s="4"/>
      <c r="I15" s="24">
        <f t="shared" si="0"/>
        <v>0</v>
      </c>
    </row>
    <row r="16" spans="2:9" ht="12.75">
      <c r="B16" s="42"/>
      <c r="C16" s="12"/>
      <c r="D16" s="43"/>
      <c r="E16" s="44"/>
      <c r="F16" s="12"/>
      <c r="G16" s="9"/>
      <c r="H16" s="4"/>
      <c r="I16" s="24">
        <f t="shared" si="0"/>
        <v>0</v>
      </c>
    </row>
    <row r="17" spans="2:9" ht="12.75">
      <c r="B17" s="42"/>
      <c r="C17" s="12"/>
      <c r="D17" s="43"/>
      <c r="E17" s="44"/>
      <c r="F17" s="12"/>
      <c r="G17" s="9"/>
      <c r="H17" s="4"/>
      <c r="I17" s="24">
        <f t="shared" si="0"/>
        <v>0</v>
      </c>
    </row>
    <row r="18" spans="2:9" ht="12.75" customHeight="1">
      <c r="B18" s="42"/>
      <c r="C18" s="12"/>
      <c r="D18" s="43"/>
      <c r="E18" s="44"/>
      <c r="F18" s="12"/>
      <c r="G18" s="9"/>
      <c r="H18" s="4"/>
      <c r="I18" s="24">
        <f t="shared" si="0"/>
        <v>0</v>
      </c>
    </row>
    <row r="19" spans="2:9" ht="12.75" customHeight="1">
      <c r="B19" s="42"/>
      <c r="C19" s="12"/>
      <c r="D19" s="43"/>
      <c r="E19" s="44"/>
      <c r="F19" s="12"/>
      <c r="G19" s="9"/>
      <c r="H19" s="4"/>
      <c r="I19" s="24">
        <f>H19*G19</f>
        <v>0</v>
      </c>
    </row>
    <row r="20" spans="2:9" ht="12.75" customHeight="1">
      <c r="B20" s="42"/>
      <c r="C20" s="12"/>
      <c r="D20" s="43"/>
      <c r="E20" s="44"/>
      <c r="F20" s="12"/>
      <c r="G20" s="9"/>
      <c r="H20" s="4"/>
      <c r="I20" s="24">
        <f aca="true" t="shared" si="1" ref="I20:I29">H20*G20</f>
        <v>0</v>
      </c>
    </row>
    <row r="21" spans="2:9" ht="12.75" customHeight="1">
      <c r="B21" s="42"/>
      <c r="C21" s="12"/>
      <c r="D21" s="43"/>
      <c r="E21" s="44"/>
      <c r="F21" s="12"/>
      <c r="G21" s="9"/>
      <c r="H21" s="4"/>
      <c r="I21" s="24">
        <f t="shared" si="1"/>
        <v>0</v>
      </c>
    </row>
    <row r="22" spans="2:9" ht="12.75" customHeight="1">
      <c r="B22" s="42"/>
      <c r="C22" s="12"/>
      <c r="D22" s="43"/>
      <c r="E22" s="44"/>
      <c r="F22" s="12"/>
      <c r="G22" s="9"/>
      <c r="H22" s="4"/>
      <c r="I22" s="24">
        <f t="shared" si="1"/>
        <v>0</v>
      </c>
    </row>
    <row r="23" spans="2:9" ht="12.75" customHeight="1">
      <c r="B23" s="42"/>
      <c r="C23" s="12"/>
      <c r="D23" s="43"/>
      <c r="E23" s="44"/>
      <c r="F23" s="12"/>
      <c r="G23" s="9"/>
      <c r="H23" s="4"/>
      <c r="I23" s="24">
        <f t="shared" si="1"/>
        <v>0</v>
      </c>
    </row>
    <row r="24" spans="2:9" ht="12.75" customHeight="1">
      <c r="B24" s="42"/>
      <c r="C24" s="12"/>
      <c r="D24" s="43"/>
      <c r="E24" s="44"/>
      <c r="F24" s="12"/>
      <c r="G24" s="9"/>
      <c r="H24" s="4"/>
      <c r="I24" s="24">
        <f t="shared" si="1"/>
        <v>0</v>
      </c>
    </row>
    <row r="25" spans="2:9" ht="12.75" customHeight="1">
      <c r="B25" s="42"/>
      <c r="C25" s="12"/>
      <c r="D25" s="43"/>
      <c r="E25" s="44"/>
      <c r="F25" s="12"/>
      <c r="G25" s="9"/>
      <c r="H25" s="4"/>
      <c r="I25" s="24">
        <f t="shared" si="1"/>
        <v>0</v>
      </c>
    </row>
    <row r="26" spans="2:9" ht="12.75" customHeight="1">
      <c r="B26" s="42"/>
      <c r="C26" s="12"/>
      <c r="D26" s="43"/>
      <c r="E26" s="44"/>
      <c r="F26" s="12"/>
      <c r="G26" s="9"/>
      <c r="H26" s="4"/>
      <c r="I26" s="24">
        <f t="shared" si="1"/>
        <v>0</v>
      </c>
    </row>
    <row r="27" spans="2:9" ht="12.75" customHeight="1">
      <c r="B27" s="42"/>
      <c r="C27" s="12"/>
      <c r="D27" s="43"/>
      <c r="E27" s="44"/>
      <c r="F27" s="12"/>
      <c r="G27" s="9"/>
      <c r="H27" s="4"/>
      <c r="I27" s="24">
        <f t="shared" si="1"/>
        <v>0</v>
      </c>
    </row>
    <row r="28" spans="2:9" ht="12.75" customHeight="1">
      <c r="B28" s="42"/>
      <c r="C28" s="12"/>
      <c r="D28" s="43"/>
      <c r="E28" s="44"/>
      <c r="F28" s="12"/>
      <c r="G28" s="9"/>
      <c r="H28" s="4"/>
      <c r="I28" s="24">
        <f t="shared" si="1"/>
        <v>0</v>
      </c>
    </row>
    <row r="29" spans="2:9" ht="12.75" customHeight="1">
      <c r="B29" s="42"/>
      <c r="C29" s="12"/>
      <c r="D29" s="43"/>
      <c r="E29" s="44"/>
      <c r="F29" s="12"/>
      <c r="G29" s="9"/>
      <c r="H29" s="4"/>
      <c r="I29" s="24">
        <f t="shared" si="1"/>
        <v>0</v>
      </c>
    </row>
    <row r="30" spans="2:9" ht="12.75">
      <c r="B30" s="47" t="s">
        <v>6</v>
      </c>
      <c r="C30" s="48"/>
      <c r="D30" s="48"/>
      <c r="E30" s="48"/>
      <c r="F30" s="48"/>
      <c r="G30" s="49"/>
      <c r="H30" s="132">
        <f>SUM(H5:H29)</f>
        <v>0</v>
      </c>
      <c r="I30" s="133">
        <f>SUM(I5:I29)</f>
        <v>0</v>
      </c>
    </row>
    <row r="31" spans="2:9" ht="12.75">
      <c r="B31" s="292" t="s">
        <v>144</v>
      </c>
      <c r="C31" s="292"/>
      <c r="D31" s="292"/>
      <c r="E31" s="292"/>
      <c r="F31" s="292"/>
      <c r="G31" s="292"/>
      <c r="H31" s="292"/>
      <c r="I31" s="292"/>
    </row>
    <row r="32" spans="2:5" ht="12.75">
      <c r="B32" s="16" t="s">
        <v>69</v>
      </c>
      <c r="C32" s="16"/>
      <c r="D32" s="16"/>
      <c r="E32" s="16"/>
    </row>
    <row r="33" ht="12.75">
      <c r="B33" s="135"/>
    </row>
    <row r="34" spans="2:9" ht="12.75">
      <c r="B34" s="327" t="s">
        <v>225</v>
      </c>
      <c r="C34" s="327"/>
      <c r="D34" s="327"/>
      <c r="E34" s="327"/>
      <c r="F34" s="327"/>
      <c r="G34" s="327"/>
      <c r="H34" s="327"/>
      <c r="I34" s="327"/>
    </row>
    <row r="35" spans="2:9" ht="12.75">
      <c r="B35" s="310" t="s">
        <v>157</v>
      </c>
      <c r="C35" s="311"/>
      <c r="D35" s="311"/>
      <c r="E35" s="311"/>
      <c r="F35" s="311"/>
      <c r="G35" s="311"/>
      <c r="H35" s="311"/>
      <c r="I35" s="312"/>
    </row>
    <row r="36" spans="2:10" ht="12.75">
      <c r="B36" s="334" t="s">
        <v>30</v>
      </c>
      <c r="C36" s="25" t="s">
        <v>46</v>
      </c>
      <c r="D36" s="26" t="s">
        <v>40</v>
      </c>
      <c r="E36" s="335" t="s">
        <v>32</v>
      </c>
      <c r="F36" s="336"/>
      <c r="G36" s="330" t="s">
        <v>18</v>
      </c>
      <c r="H36" s="330"/>
      <c r="I36" s="331"/>
      <c r="J36" s="136"/>
    </row>
    <row r="37" spans="2:10" ht="12.75">
      <c r="B37" s="334"/>
      <c r="C37" s="27" t="s">
        <v>45</v>
      </c>
      <c r="D37" s="28" t="s">
        <v>39</v>
      </c>
      <c r="E37" s="335"/>
      <c r="F37" s="336"/>
      <c r="G37" s="56" t="s">
        <v>19</v>
      </c>
      <c r="H37" s="56" t="s">
        <v>29</v>
      </c>
      <c r="I37" s="57" t="s">
        <v>20</v>
      </c>
      <c r="J37" s="137" t="s">
        <v>255</v>
      </c>
    </row>
    <row r="38" spans="2:11" ht="12.75">
      <c r="B38" s="31"/>
      <c r="C38" s="12"/>
      <c r="D38" s="10"/>
      <c r="E38" s="332" t="s">
        <v>21</v>
      </c>
      <c r="F38" s="332"/>
      <c r="G38" s="174"/>
      <c r="H38" s="1"/>
      <c r="I38" s="53">
        <f>H38*G38</f>
        <v>0</v>
      </c>
      <c r="J38" s="126" t="s">
        <v>261</v>
      </c>
      <c r="K38" s="127" t="s">
        <v>321</v>
      </c>
    </row>
    <row r="39" spans="2:11" ht="12.75">
      <c r="B39" s="35"/>
      <c r="C39" s="10"/>
      <c r="D39" s="10"/>
      <c r="E39" s="332" t="s">
        <v>22</v>
      </c>
      <c r="F39" s="332"/>
      <c r="G39" s="174"/>
      <c r="H39" s="1"/>
      <c r="I39" s="53">
        <f>H39*G39</f>
        <v>0</v>
      </c>
      <c r="J39" s="128" t="s">
        <v>262</v>
      </c>
      <c r="K39" s="129" t="s">
        <v>265</v>
      </c>
    </row>
    <row r="40" spans="2:11" ht="12.75">
      <c r="B40" s="33"/>
      <c r="C40" s="10"/>
      <c r="D40" s="10"/>
      <c r="E40" s="333" t="s">
        <v>27</v>
      </c>
      <c r="F40" s="333"/>
      <c r="G40" s="174"/>
      <c r="H40" s="1"/>
      <c r="I40" s="53">
        <f>H40*G40</f>
        <v>0</v>
      </c>
      <c r="J40" s="128" t="s">
        <v>278</v>
      </c>
      <c r="K40" s="129" t="s">
        <v>266</v>
      </c>
    </row>
    <row r="41" spans="2:11" ht="12.75">
      <c r="B41" s="33"/>
      <c r="C41" s="10"/>
      <c r="D41" s="10"/>
      <c r="E41" s="332" t="s">
        <v>142</v>
      </c>
      <c r="F41" s="332"/>
      <c r="G41" s="174"/>
      <c r="H41" s="1"/>
      <c r="I41" s="53">
        <f>H41*G41</f>
        <v>0</v>
      </c>
      <c r="J41" s="128" t="s">
        <v>263</v>
      </c>
      <c r="K41" s="129" t="s">
        <v>321</v>
      </c>
    </row>
    <row r="42" spans="2:11" ht="12.75">
      <c r="B42" s="33" t="s">
        <v>88</v>
      </c>
      <c r="C42" s="10"/>
      <c r="D42" s="10"/>
      <c r="E42" s="332" t="s">
        <v>141</v>
      </c>
      <c r="F42" s="332"/>
      <c r="G42" s="174"/>
      <c r="H42" s="1"/>
      <c r="I42" s="54">
        <f>G42*H42</f>
        <v>0</v>
      </c>
      <c r="J42" s="130" t="s">
        <v>264</v>
      </c>
      <c r="K42" s="140" t="s">
        <v>267</v>
      </c>
    </row>
    <row r="43" spans="2:9" ht="12.75">
      <c r="B43" s="337" t="s">
        <v>25</v>
      </c>
      <c r="C43" s="338"/>
      <c r="D43" s="338"/>
      <c r="E43" s="338"/>
      <c r="F43" s="338"/>
      <c r="G43" s="338"/>
      <c r="H43" s="338"/>
      <c r="I43" s="34">
        <f>SUM(I38:I42)</f>
        <v>0</v>
      </c>
    </row>
    <row r="44" spans="2:10" ht="12.75">
      <c r="B44" s="292" t="s">
        <v>144</v>
      </c>
      <c r="C44" s="292"/>
      <c r="D44" s="292"/>
      <c r="E44" s="292"/>
      <c r="F44" s="292"/>
      <c r="G44" s="292"/>
      <c r="H44" s="292"/>
      <c r="I44" s="293"/>
      <c r="J44" s="136"/>
    </row>
    <row r="45" spans="2:10" ht="12.75">
      <c r="B45" s="38"/>
      <c r="C45" s="39"/>
      <c r="D45" s="39"/>
      <c r="E45" s="39"/>
      <c r="F45" s="39"/>
      <c r="G45" s="39"/>
      <c r="H45" s="141"/>
      <c r="I45" s="142"/>
      <c r="J45" s="136"/>
    </row>
    <row r="46" spans="2:10" ht="12.75" customHeight="1">
      <c r="B46" s="282" t="s">
        <v>140</v>
      </c>
      <c r="C46" s="283"/>
      <c r="D46" s="283"/>
      <c r="E46" s="283"/>
      <c r="F46" s="283"/>
      <c r="G46" s="283"/>
      <c r="H46" s="283"/>
      <c r="I46" s="284"/>
      <c r="J46" s="136"/>
    </row>
    <row r="47" spans="2:10" ht="12.75">
      <c r="B47" s="285"/>
      <c r="C47" s="286"/>
      <c r="D47" s="286"/>
      <c r="E47" s="286"/>
      <c r="F47" s="286"/>
      <c r="G47" s="286"/>
      <c r="H47" s="286"/>
      <c r="I47" s="287"/>
      <c r="J47" s="136"/>
    </row>
    <row r="48" spans="2:10" ht="12.75">
      <c r="B48" s="39"/>
      <c r="C48" s="39"/>
      <c r="D48" s="39"/>
      <c r="E48" s="39"/>
      <c r="F48" s="39"/>
      <c r="G48" s="39"/>
      <c r="H48" s="141"/>
      <c r="I48" s="141"/>
      <c r="J48" s="136"/>
    </row>
    <row r="49" spans="2:10" ht="12.75">
      <c r="B49" s="340" t="s">
        <v>322</v>
      </c>
      <c r="C49" s="341"/>
      <c r="D49" s="341"/>
      <c r="E49" s="341"/>
      <c r="F49" s="341"/>
      <c r="G49" s="341"/>
      <c r="H49" s="341"/>
      <c r="I49" s="342"/>
      <c r="J49" s="136"/>
    </row>
    <row r="50" spans="2:10" ht="12.75">
      <c r="B50" s="343"/>
      <c r="C50" s="344"/>
      <c r="D50" s="344"/>
      <c r="E50" s="344"/>
      <c r="F50" s="344"/>
      <c r="G50" s="344"/>
      <c r="H50" s="344"/>
      <c r="I50" s="345"/>
      <c r="J50" s="136"/>
    </row>
    <row r="51" spans="2:10" ht="12.75">
      <c r="B51" s="143"/>
      <c r="C51" s="143"/>
      <c r="D51" s="144"/>
      <c r="E51" s="143"/>
      <c r="F51" s="143"/>
      <c r="G51" s="143"/>
      <c r="H51" s="143"/>
      <c r="I51" s="143"/>
      <c r="J51" s="136"/>
    </row>
    <row r="52" spans="2:10" ht="12.75">
      <c r="B52" s="328" t="s">
        <v>226</v>
      </c>
      <c r="C52" s="229"/>
      <c r="D52" s="229"/>
      <c r="E52" s="229"/>
      <c r="F52" s="229"/>
      <c r="G52" s="229"/>
      <c r="H52" s="229"/>
      <c r="I52" s="329"/>
      <c r="J52" s="5"/>
    </row>
    <row r="53" spans="2:10" ht="27" customHeight="1">
      <c r="B53" s="304" t="s">
        <v>155</v>
      </c>
      <c r="C53" s="305"/>
      <c r="D53" s="305"/>
      <c r="E53" s="305"/>
      <c r="F53" s="305"/>
      <c r="G53" s="305"/>
      <c r="H53" s="305"/>
      <c r="I53" s="306"/>
      <c r="J53" s="5"/>
    </row>
    <row r="54" spans="2:9" ht="12.75">
      <c r="B54" s="348" t="s">
        <v>30</v>
      </c>
      <c r="C54" s="349"/>
      <c r="D54" s="26" t="s">
        <v>40</v>
      </c>
      <c r="E54" s="350" t="s">
        <v>18</v>
      </c>
      <c r="F54" s="330"/>
      <c r="G54" s="330"/>
      <c r="H54" s="330"/>
      <c r="I54" s="339" t="s">
        <v>31</v>
      </c>
    </row>
    <row r="55" spans="2:10" ht="12.75">
      <c r="B55" s="348"/>
      <c r="C55" s="349"/>
      <c r="D55" s="28" t="s">
        <v>39</v>
      </c>
      <c r="E55" s="59" t="s">
        <v>19</v>
      </c>
      <c r="F55" s="56" t="s">
        <v>28</v>
      </c>
      <c r="G55" s="56" t="s">
        <v>29</v>
      </c>
      <c r="H55" s="56" t="s">
        <v>20</v>
      </c>
      <c r="I55" s="339"/>
      <c r="J55" s="137" t="s">
        <v>255</v>
      </c>
    </row>
    <row r="56" spans="2:11" ht="12.75">
      <c r="B56" s="325"/>
      <c r="C56" s="326"/>
      <c r="D56" s="10"/>
      <c r="E56" s="2"/>
      <c r="F56" s="2"/>
      <c r="G56" s="1"/>
      <c r="H56" s="46">
        <f>(E56+F56)*G56</f>
        <v>0</v>
      </c>
      <c r="I56" s="55">
        <f>IF(E56&gt;0,IF(G56&lt;=12,IF(G56=0,0,50),50*2),0)</f>
        <v>0</v>
      </c>
      <c r="J56" s="126" t="s">
        <v>271</v>
      </c>
      <c r="K56" s="145">
        <v>364</v>
      </c>
    </row>
    <row r="57" spans="2:11" ht="12.75">
      <c r="B57" s="325"/>
      <c r="C57" s="326"/>
      <c r="D57" s="10"/>
      <c r="E57" s="2"/>
      <c r="F57" s="2"/>
      <c r="G57" s="1"/>
      <c r="H57" s="46">
        <f>(E57+F57)*G57</f>
        <v>0</v>
      </c>
      <c r="I57" s="55">
        <f>IF(E57&gt;0,IF(G57&lt;=12,IF(G57=0,0,50),50*2),0)</f>
        <v>0</v>
      </c>
      <c r="J57" s="128" t="s">
        <v>272</v>
      </c>
      <c r="K57" s="146">
        <v>520</v>
      </c>
    </row>
    <row r="58" spans="2:11" ht="12.75">
      <c r="B58" s="337" t="s">
        <v>13</v>
      </c>
      <c r="C58" s="338"/>
      <c r="D58" s="338"/>
      <c r="E58" s="338"/>
      <c r="F58" s="338"/>
      <c r="G58" s="338"/>
      <c r="H58" s="147">
        <f>SUM(H56:H57)</f>
        <v>0</v>
      </c>
      <c r="I58" s="148">
        <f>SUM(I56:I57)</f>
        <v>0</v>
      </c>
      <c r="J58" s="130" t="s">
        <v>273</v>
      </c>
      <c r="K58" s="140" t="s">
        <v>268</v>
      </c>
    </row>
    <row r="59" spans="2:9" ht="12.75">
      <c r="B59" s="292" t="s">
        <v>144</v>
      </c>
      <c r="C59" s="292"/>
      <c r="D59" s="292"/>
      <c r="E59" s="292"/>
      <c r="F59" s="292"/>
      <c r="G59" s="292"/>
      <c r="H59" s="292"/>
      <c r="I59" s="293"/>
    </row>
    <row r="60" spans="2:9" ht="12.75">
      <c r="B60" s="139"/>
      <c r="C60" s="70"/>
      <c r="D60" s="70"/>
      <c r="E60" s="70"/>
      <c r="F60" s="70"/>
      <c r="G60" s="70"/>
      <c r="H60" s="70"/>
      <c r="I60" s="149"/>
    </row>
    <row r="61" spans="2:9" ht="12.75">
      <c r="B61" s="328" t="s">
        <v>227</v>
      </c>
      <c r="C61" s="346"/>
      <c r="D61" s="346"/>
      <c r="E61" s="346"/>
      <c r="F61" s="346"/>
      <c r="G61" s="346"/>
      <c r="H61" s="346"/>
      <c r="I61" s="347"/>
    </row>
    <row r="62" spans="2:10" ht="12.75">
      <c r="B62" s="351" t="s">
        <v>30</v>
      </c>
      <c r="C62" s="352"/>
      <c r="D62" s="352"/>
      <c r="E62" s="336" t="s">
        <v>32</v>
      </c>
      <c r="F62" s="336"/>
      <c r="G62" s="330" t="s">
        <v>18</v>
      </c>
      <c r="H62" s="330"/>
      <c r="I62" s="331"/>
      <c r="J62" s="136"/>
    </row>
    <row r="63" spans="2:11" ht="25.5">
      <c r="B63" s="351"/>
      <c r="C63" s="352"/>
      <c r="D63" s="352"/>
      <c r="E63" s="336"/>
      <c r="F63" s="336"/>
      <c r="G63" s="56" t="s">
        <v>38</v>
      </c>
      <c r="H63" s="56" t="s">
        <v>37</v>
      </c>
      <c r="I63" s="58" t="s">
        <v>20</v>
      </c>
      <c r="J63" s="137" t="s">
        <v>255</v>
      </c>
      <c r="K63" s="150"/>
    </row>
    <row r="64" spans="2:11" ht="12.75">
      <c r="B64" s="300"/>
      <c r="C64" s="301"/>
      <c r="D64" s="302"/>
      <c r="E64" s="333" t="s">
        <v>23</v>
      </c>
      <c r="F64" s="333"/>
      <c r="G64" s="13"/>
      <c r="H64" s="4"/>
      <c r="I64" s="53">
        <f aca="true" t="shared" si="2" ref="I64:I78">H64*G64</f>
        <v>0</v>
      </c>
      <c r="J64" s="151" t="s">
        <v>269</v>
      </c>
      <c r="K64" s="152" t="s">
        <v>270</v>
      </c>
    </row>
    <row r="65" spans="2:11" ht="12.75">
      <c r="B65" s="300"/>
      <c r="C65" s="301"/>
      <c r="D65" s="302"/>
      <c r="E65" s="333" t="s">
        <v>23</v>
      </c>
      <c r="F65" s="333"/>
      <c r="G65" s="13"/>
      <c r="H65" s="4"/>
      <c r="I65" s="32">
        <f t="shared" si="2"/>
        <v>0</v>
      </c>
      <c r="J65" s="276" t="s">
        <v>323</v>
      </c>
      <c r="K65" s="277"/>
    </row>
    <row r="66" spans="2:11" ht="12.75">
      <c r="B66" s="300"/>
      <c r="C66" s="301"/>
      <c r="D66" s="302"/>
      <c r="E66" s="333" t="s">
        <v>23</v>
      </c>
      <c r="F66" s="333"/>
      <c r="G66" s="13"/>
      <c r="H66" s="4"/>
      <c r="I66" s="32">
        <f t="shared" si="2"/>
        <v>0</v>
      </c>
      <c r="J66" s="207" t="s">
        <v>324</v>
      </c>
      <c r="K66" s="208"/>
    </row>
    <row r="67" spans="2:9" ht="12.75">
      <c r="B67" s="300"/>
      <c r="C67" s="301"/>
      <c r="D67" s="302"/>
      <c r="E67" s="333" t="s">
        <v>23</v>
      </c>
      <c r="F67" s="333"/>
      <c r="G67" s="13"/>
      <c r="H67" s="4"/>
      <c r="I67" s="32">
        <f t="shared" si="2"/>
        <v>0</v>
      </c>
    </row>
    <row r="68" spans="2:9" ht="12.75">
      <c r="B68" s="300"/>
      <c r="C68" s="301"/>
      <c r="D68" s="302"/>
      <c r="E68" s="333" t="s">
        <v>23</v>
      </c>
      <c r="F68" s="333"/>
      <c r="G68" s="13"/>
      <c r="H68" s="4"/>
      <c r="I68" s="32">
        <f t="shared" si="2"/>
        <v>0</v>
      </c>
    </row>
    <row r="69" spans="2:9" ht="12.75">
      <c r="B69" s="300"/>
      <c r="C69" s="301"/>
      <c r="D69" s="302"/>
      <c r="E69" s="333" t="s">
        <v>23</v>
      </c>
      <c r="F69" s="333"/>
      <c r="G69" s="13"/>
      <c r="H69" s="4"/>
      <c r="I69" s="32">
        <f t="shared" si="2"/>
        <v>0</v>
      </c>
    </row>
    <row r="70" spans="2:9" ht="12.75">
      <c r="B70" s="300"/>
      <c r="C70" s="301"/>
      <c r="D70" s="302"/>
      <c r="E70" s="333" t="s">
        <v>23</v>
      </c>
      <c r="F70" s="333"/>
      <c r="G70" s="13"/>
      <c r="H70" s="4"/>
      <c r="I70" s="32">
        <f t="shared" si="2"/>
        <v>0</v>
      </c>
    </row>
    <row r="71" spans="2:9" ht="12.75">
      <c r="B71" s="300"/>
      <c r="C71" s="301"/>
      <c r="D71" s="302"/>
      <c r="E71" s="333" t="s">
        <v>23</v>
      </c>
      <c r="F71" s="333"/>
      <c r="G71" s="13"/>
      <c r="H71" s="4"/>
      <c r="I71" s="32">
        <f t="shared" si="2"/>
        <v>0</v>
      </c>
    </row>
    <row r="72" spans="2:9" ht="12.75">
      <c r="B72" s="300"/>
      <c r="C72" s="301"/>
      <c r="D72" s="302"/>
      <c r="E72" s="333" t="s">
        <v>23</v>
      </c>
      <c r="F72" s="333"/>
      <c r="G72" s="13"/>
      <c r="H72" s="4"/>
      <c r="I72" s="32">
        <f t="shared" si="2"/>
        <v>0</v>
      </c>
    </row>
    <row r="73" spans="2:9" ht="12.75">
      <c r="B73" s="300"/>
      <c r="C73" s="301"/>
      <c r="D73" s="302"/>
      <c r="E73" s="333" t="s">
        <v>23</v>
      </c>
      <c r="F73" s="333"/>
      <c r="G73" s="13"/>
      <c r="H73" s="4"/>
      <c r="I73" s="32">
        <f t="shared" si="2"/>
        <v>0</v>
      </c>
    </row>
    <row r="74" spans="2:9" ht="12.75">
      <c r="B74" s="300"/>
      <c r="C74" s="301"/>
      <c r="D74" s="302"/>
      <c r="E74" s="333" t="s">
        <v>23</v>
      </c>
      <c r="F74" s="333"/>
      <c r="G74" s="13"/>
      <c r="H74" s="4"/>
      <c r="I74" s="32">
        <f t="shared" si="2"/>
        <v>0</v>
      </c>
    </row>
    <row r="75" spans="2:9" ht="12.75">
      <c r="B75" s="300"/>
      <c r="C75" s="301"/>
      <c r="D75" s="302"/>
      <c r="E75" s="333" t="s">
        <v>23</v>
      </c>
      <c r="F75" s="333"/>
      <c r="G75" s="13"/>
      <c r="H75" s="4"/>
      <c r="I75" s="32">
        <f t="shared" si="2"/>
        <v>0</v>
      </c>
    </row>
    <row r="76" spans="2:9" ht="12.75">
      <c r="B76" s="300"/>
      <c r="C76" s="301"/>
      <c r="D76" s="302"/>
      <c r="E76" s="333" t="s">
        <v>23</v>
      </c>
      <c r="F76" s="333"/>
      <c r="G76" s="13"/>
      <c r="H76" s="4"/>
      <c r="I76" s="32">
        <f t="shared" si="2"/>
        <v>0</v>
      </c>
    </row>
    <row r="77" spans="2:9" ht="12.75">
      <c r="B77" s="300"/>
      <c r="C77" s="301"/>
      <c r="D77" s="302"/>
      <c r="E77" s="333" t="s">
        <v>23</v>
      </c>
      <c r="F77" s="333"/>
      <c r="G77" s="13"/>
      <c r="H77" s="4"/>
      <c r="I77" s="32">
        <f t="shared" si="2"/>
        <v>0</v>
      </c>
    </row>
    <row r="78" spans="2:9" ht="12.75">
      <c r="B78" s="300"/>
      <c r="C78" s="301"/>
      <c r="D78" s="302"/>
      <c r="E78" s="333" t="s">
        <v>23</v>
      </c>
      <c r="F78" s="333"/>
      <c r="G78" s="13"/>
      <c r="H78" s="4"/>
      <c r="I78" s="32">
        <f t="shared" si="2"/>
        <v>0</v>
      </c>
    </row>
    <row r="79" spans="2:9" ht="12.75">
      <c r="B79" s="337" t="s">
        <v>13</v>
      </c>
      <c r="C79" s="338"/>
      <c r="D79" s="338"/>
      <c r="E79" s="338"/>
      <c r="F79" s="338"/>
      <c r="G79" s="338"/>
      <c r="H79" s="153">
        <f>SUM(H64:H78)</f>
        <v>0</v>
      </c>
      <c r="I79" s="34">
        <f>SUM(I64:I78)</f>
        <v>0</v>
      </c>
    </row>
    <row r="80" spans="2:11" ht="12.75">
      <c r="B80" s="292" t="s">
        <v>144</v>
      </c>
      <c r="C80" s="292"/>
      <c r="D80" s="292"/>
      <c r="E80" s="292"/>
      <c r="F80" s="292"/>
      <c r="G80" s="292"/>
      <c r="H80" s="292"/>
      <c r="I80" s="293"/>
      <c r="J80" s="114"/>
      <c r="K80" s="114"/>
    </row>
    <row r="81" spans="2:11" ht="12.75">
      <c r="B81" s="278" t="s">
        <v>143</v>
      </c>
      <c r="C81" s="279"/>
      <c r="D81" s="279"/>
      <c r="E81" s="279"/>
      <c r="F81" s="279"/>
      <c r="G81" s="279"/>
      <c r="H81" s="279"/>
      <c r="I81" s="280"/>
      <c r="J81" s="114"/>
      <c r="K81" s="114"/>
    </row>
    <row r="82" spans="2:9" ht="12.75">
      <c r="B82" s="139"/>
      <c r="C82" s="70"/>
      <c r="D82" s="70"/>
      <c r="E82" s="70"/>
      <c r="F82" s="70"/>
      <c r="G82" s="70"/>
      <c r="H82" s="70"/>
      <c r="I82" s="149"/>
    </row>
    <row r="83" spans="2:9" ht="12.75">
      <c r="B83" s="328" t="s">
        <v>228</v>
      </c>
      <c r="C83" s="346"/>
      <c r="D83" s="346"/>
      <c r="E83" s="346"/>
      <c r="F83" s="346"/>
      <c r="G83" s="346"/>
      <c r="H83" s="346"/>
      <c r="I83" s="347"/>
    </row>
    <row r="84" spans="2:9" ht="12.75">
      <c r="B84" s="351" t="s">
        <v>30</v>
      </c>
      <c r="C84" s="352"/>
      <c r="D84" s="352"/>
      <c r="E84" s="336" t="s">
        <v>32</v>
      </c>
      <c r="F84" s="336"/>
      <c r="G84" s="330" t="s">
        <v>18</v>
      </c>
      <c r="H84" s="330"/>
      <c r="I84" s="331"/>
    </row>
    <row r="85" spans="2:10" ht="25.5">
      <c r="B85" s="351"/>
      <c r="C85" s="352"/>
      <c r="D85" s="352"/>
      <c r="E85" s="336"/>
      <c r="F85" s="336"/>
      <c r="G85" s="56" t="s">
        <v>35</v>
      </c>
      <c r="H85" s="56" t="s">
        <v>36</v>
      </c>
      <c r="I85" s="58" t="s">
        <v>20</v>
      </c>
      <c r="J85" s="137" t="s">
        <v>255</v>
      </c>
    </row>
    <row r="86" spans="2:11" ht="12.75">
      <c r="B86" s="300" t="s">
        <v>89</v>
      </c>
      <c r="C86" s="301"/>
      <c r="D86" s="302"/>
      <c r="E86" s="324" t="s">
        <v>24</v>
      </c>
      <c r="F86" s="324"/>
      <c r="G86" s="3"/>
      <c r="H86" s="4"/>
      <c r="I86" s="53">
        <f aca="true" t="shared" si="3" ref="I86:I95">H86*G86</f>
        <v>0</v>
      </c>
      <c r="J86" s="151" t="s">
        <v>274</v>
      </c>
      <c r="K86" s="152" t="s">
        <v>275</v>
      </c>
    </row>
    <row r="87" spans="2:9" ht="12.75">
      <c r="B87" s="300" t="s">
        <v>147</v>
      </c>
      <c r="C87" s="301"/>
      <c r="D87" s="302"/>
      <c r="E87" s="324" t="s">
        <v>24</v>
      </c>
      <c r="F87" s="324"/>
      <c r="G87" s="3"/>
      <c r="H87" s="4"/>
      <c r="I87" s="32">
        <f t="shared" si="3"/>
        <v>0</v>
      </c>
    </row>
    <row r="88" spans="2:9" ht="12.75">
      <c r="B88" s="300"/>
      <c r="C88" s="301"/>
      <c r="D88" s="302"/>
      <c r="E88" s="324" t="s">
        <v>24</v>
      </c>
      <c r="F88" s="324"/>
      <c r="G88" s="3"/>
      <c r="H88" s="4"/>
      <c r="I88" s="32">
        <f t="shared" si="3"/>
        <v>0</v>
      </c>
    </row>
    <row r="89" spans="2:9" ht="12.75">
      <c r="B89" s="300"/>
      <c r="C89" s="301"/>
      <c r="D89" s="302"/>
      <c r="E89" s="324" t="s">
        <v>24</v>
      </c>
      <c r="F89" s="324"/>
      <c r="G89" s="3"/>
      <c r="H89" s="4"/>
      <c r="I89" s="32">
        <f t="shared" si="3"/>
        <v>0</v>
      </c>
    </row>
    <row r="90" spans="2:9" ht="12.75">
      <c r="B90" s="300"/>
      <c r="C90" s="301"/>
      <c r="D90" s="302"/>
      <c r="E90" s="324" t="s">
        <v>24</v>
      </c>
      <c r="F90" s="324"/>
      <c r="G90" s="3"/>
      <c r="H90" s="4"/>
      <c r="I90" s="32">
        <f t="shared" si="3"/>
        <v>0</v>
      </c>
    </row>
    <row r="91" spans="2:9" ht="12.75">
      <c r="B91" s="300"/>
      <c r="C91" s="301"/>
      <c r="D91" s="302"/>
      <c r="E91" s="324" t="s">
        <v>24</v>
      </c>
      <c r="F91" s="324"/>
      <c r="G91" s="3"/>
      <c r="H91" s="4"/>
      <c r="I91" s="32">
        <f t="shared" si="3"/>
        <v>0</v>
      </c>
    </row>
    <row r="92" spans="2:9" ht="12.75">
      <c r="B92" s="300"/>
      <c r="C92" s="301"/>
      <c r="D92" s="302"/>
      <c r="E92" s="324" t="s">
        <v>24</v>
      </c>
      <c r="F92" s="324"/>
      <c r="G92" s="3"/>
      <c r="H92" s="4"/>
      <c r="I92" s="32">
        <f t="shared" si="3"/>
        <v>0</v>
      </c>
    </row>
    <row r="93" spans="2:9" ht="12.75">
      <c r="B93" s="325"/>
      <c r="C93" s="326"/>
      <c r="D93" s="326"/>
      <c r="E93" s="324" t="s">
        <v>24</v>
      </c>
      <c r="F93" s="324"/>
      <c r="G93" s="3"/>
      <c r="H93" s="4"/>
      <c r="I93" s="32">
        <f t="shared" si="3"/>
        <v>0</v>
      </c>
    </row>
    <row r="94" spans="2:9" ht="12.75">
      <c r="B94" s="325"/>
      <c r="C94" s="326"/>
      <c r="D94" s="326"/>
      <c r="E94" s="324" t="s">
        <v>24</v>
      </c>
      <c r="F94" s="324"/>
      <c r="G94" s="3"/>
      <c r="H94" s="4"/>
      <c r="I94" s="32">
        <f t="shared" si="3"/>
        <v>0</v>
      </c>
    </row>
    <row r="95" spans="2:9" ht="12.75">
      <c r="B95" s="325"/>
      <c r="C95" s="326"/>
      <c r="D95" s="326"/>
      <c r="E95" s="324" t="s">
        <v>24</v>
      </c>
      <c r="F95" s="324"/>
      <c r="G95" s="3"/>
      <c r="H95" s="4"/>
      <c r="I95" s="32">
        <f t="shared" si="3"/>
        <v>0</v>
      </c>
    </row>
    <row r="96" spans="2:9" ht="13.5" thickBot="1">
      <c r="B96" s="322" t="s">
        <v>13</v>
      </c>
      <c r="C96" s="323"/>
      <c r="D96" s="323"/>
      <c r="E96" s="323"/>
      <c r="F96" s="323"/>
      <c r="G96" s="323"/>
      <c r="H96" s="154">
        <f>SUM(H86:H95)</f>
        <v>0</v>
      </c>
      <c r="I96" s="36">
        <f>SUM(I86:I95)</f>
        <v>0</v>
      </c>
    </row>
    <row r="97" spans="2:9" ht="12.75">
      <c r="B97" s="292" t="s">
        <v>144</v>
      </c>
      <c r="C97" s="292"/>
      <c r="D97" s="292"/>
      <c r="E97" s="292"/>
      <c r="F97" s="292"/>
      <c r="G97" s="292"/>
      <c r="H97" s="292"/>
      <c r="I97" s="293"/>
    </row>
    <row r="98" spans="2:9" ht="12.75">
      <c r="B98" s="294" t="s">
        <v>325</v>
      </c>
      <c r="C98" s="295"/>
      <c r="D98" s="295"/>
      <c r="E98" s="295"/>
      <c r="F98" s="295"/>
      <c r="G98" s="295"/>
      <c r="H98" s="295"/>
      <c r="I98" s="296"/>
    </row>
    <row r="99" spans="2:9" ht="12.75">
      <c r="B99" s="297"/>
      <c r="C99" s="298"/>
      <c r="D99" s="298"/>
      <c r="E99" s="298"/>
      <c r="F99" s="298"/>
      <c r="G99" s="298"/>
      <c r="H99" s="298"/>
      <c r="I99" s="299"/>
    </row>
    <row r="100" ht="12.75">
      <c r="I100" s="62"/>
    </row>
    <row r="101" spans="2:11" ht="12.75">
      <c r="B101" s="155" t="s">
        <v>229</v>
      </c>
      <c r="C101" s="156"/>
      <c r="D101" s="156"/>
      <c r="E101" s="156"/>
      <c r="F101" s="156"/>
      <c r="G101" s="156"/>
      <c r="H101" s="156"/>
      <c r="I101" s="156"/>
      <c r="J101" s="156"/>
      <c r="K101" s="156"/>
    </row>
    <row r="102" spans="2:9" ht="24.75" customHeight="1">
      <c r="B102" s="361" t="s">
        <v>34</v>
      </c>
      <c r="C102" s="361" t="s">
        <v>33</v>
      </c>
      <c r="D102" s="361" t="s">
        <v>135</v>
      </c>
      <c r="E102" s="362" t="s">
        <v>18</v>
      </c>
      <c r="F102" s="238"/>
      <c r="G102" s="238"/>
      <c r="H102" s="137" t="s">
        <v>255</v>
      </c>
      <c r="I102" s="62"/>
    </row>
    <row r="103" spans="2:9" ht="12.75">
      <c r="B103" s="361"/>
      <c r="C103" s="361"/>
      <c r="D103" s="361"/>
      <c r="E103" s="367" t="s">
        <v>19</v>
      </c>
      <c r="F103" s="26" t="s">
        <v>43</v>
      </c>
      <c r="G103" s="164" t="s">
        <v>44</v>
      </c>
      <c r="H103" s="126" t="s">
        <v>276</v>
      </c>
      <c r="I103" s="127" t="s">
        <v>281</v>
      </c>
    </row>
    <row r="104" spans="2:9" ht="12.75">
      <c r="B104" s="361"/>
      <c r="C104" s="361"/>
      <c r="D104" s="361"/>
      <c r="E104" s="368"/>
      <c r="F104" s="30" t="s">
        <v>41</v>
      </c>
      <c r="G104" s="157" t="s">
        <v>42</v>
      </c>
      <c r="H104" s="130" t="s">
        <v>277</v>
      </c>
      <c r="I104" s="131">
        <v>998</v>
      </c>
    </row>
    <row r="105" spans="2:9" ht="12.75">
      <c r="B105" s="7" t="s">
        <v>88</v>
      </c>
      <c r="C105" s="7"/>
      <c r="D105" s="7" t="s">
        <v>22</v>
      </c>
      <c r="E105" s="8"/>
      <c r="F105" s="11"/>
      <c r="G105" s="51">
        <f>E105*F105</f>
        <v>0</v>
      </c>
      <c r="H105" s="158"/>
      <c r="I105" s="159"/>
    </row>
    <row r="106" spans="2:9" ht="12.75">
      <c r="B106" s="7" t="s">
        <v>88</v>
      </c>
      <c r="C106" s="7"/>
      <c r="D106" s="7" t="s">
        <v>27</v>
      </c>
      <c r="E106" s="8"/>
      <c r="F106" s="11"/>
      <c r="G106" s="51">
        <f>E106*F106</f>
        <v>0</v>
      </c>
      <c r="H106" s="158"/>
      <c r="I106" s="159"/>
    </row>
    <row r="107" spans="2:7" ht="12.75">
      <c r="B107" s="7"/>
      <c r="C107" s="7"/>
      <c r="D107" s="8"/>
      <c r="E107" s="8"/>
      <c r="F107" s="11"/>
      <c r="G107" s="51">
        <f>E107*F107</f>
        <v>0</v>
      </c>
    </row>
    <row r="108" spans="2:7" ht="12.75">
      <c r="B108" s="7"/>
      <c r="C108" s="7"/>
      <c r="D108" s="8"/>
      <c r="E108" s="8"/>
      <c r="F108" s="11"/>
      <c r="G108" s="51">
        <f>E108*F108</f>
        <v>0</v>
      </c>
    </row>
    <row r="109" spans="2:7" ht="12.75">
      <c r="B109" s="7"/>
      <c r="C109" s="7"/>
      <c r="D109" s="8"/>
      <c r="E109" s="8"/>
      <c r="F109" s="11"/>
      <c r="G109" s="51">
        <f>E109*F109</f>
        <v>0</v>
      </c>
    </row>
    <row r="110" spans="2:7" ht="12.75">
      <c r="B110" s="360" t="s">
        <v>13</v>
      </c>
      <c r="C110" s="360"/>
      <c r="D110" s="360"/>
      <c r="E110" s="360"/>
      <c r="F110" s="360"/>
      <c r="G110" s="29">
        <f>SUM(G105:G109)</f>
        <v>0</v>
      </c>
    </row>
    <row r="111" spans="2:7" ht="12.75">
      <c r="B111" s="281" t="s">
        <v>144</v>
      </c>
      <c r="C111" s="281"/>
      <c r="D111" s="281"/>
      <c r="E111" s="281"/>
      <c r="F111" s="281"/>
      <c r="G111" s="281"/>
    </row>
    <row r="112" spans="2:7" ht="12.75">
      <c r="B112" s="278" t="s">
        <v>139</v>
      </c>
      <c r="C112" s="279"/>
      <c r="D112" s="279"/>
      <c r="E112" s="279"/>
      <c r="F112" s="279"/>
      <c r="G112" s="280"/>
    </row>
    <row r="113" spans="2:11" s="114" customFormat="1" ht="12.75">
      <c r="B113" s="160"/>
      <c r="C113" s="160"/>
      <c r="D113" s="160"/>
      <c r="E113" s="160"/>
      <c r="F113" s="160"/>
      <c r="G113" s="60"/>
      <c r="H113" s="61"/>
      <c r="I113" s="61"/>
      <c r="J113" s="61"/>
      <c r="K113" s="161"/>
    </row>
    <row r="114" spans="2:11" ht="12.75">
      <c r="B114" s="361" t="s">
        <v>182</v>
      </c>
      <c r="C114" s="361"/>
      <c r="D114" s="361"/>
      <c r="E114" s="363" t="s">
        <v>183</v>
      </c>
      <c r="F114" s="364"/>
      <c r="G114" s="364"/>
      <c r="H114" s="364"/>
      <c r="I114" s="364"/>
      <c r="J114" s="365"/>
      <c r="K114" s="161"/>
    </row>
    <row r="115" spans="2:11" ht="12.75">
      <c r="B115" s="162" t="s">
        <v>188</v>
      </c>
      <c r="C115" s="163" t="s">
        <v>189</v>
      </c>
      <c r="D115" s="163" t="s">
        <v>190</v>
      </c>
      <c r="E115" s="162" t="s">
        <v>191</v>
      </c>
      <c r="F115" s="162" t="s">
        <v>192</v>
      </c>
      <c r="G115" s="162" t="s">
        <v>193</v>
      </c>
      <c r="H115" s="369" t="s">
        <v>194</v>
      </c>
      <c r="I115" s="370"/>
      <c r="J115" s="371"/>
      <c r="K115" s="161"/>
    </row>
    <row r="116" spans="2:11" ht="25.5">
      <c r="B116" s="30" t="s">
        <v>195</v>
      </c>
      <c r="C116" s="30" t="s">
        <v>196</v>
      </c>
      <c r="D116" s="165" t="s">
        <v>197</v>
      </c>
      <c r="E116" s="166" t="s">
        <v>198</v>
      </c>
      <c r="F116" s="166" t="s">
        <v>199</v>
      </c>
      <c r="G116" s="166" t="s">
        <v>200</v>
      </c>
      <c r="H116" s="162" t="s">
        <v>201</v>
      </c>
      <c r="I116" s="162" t="s">
        <v>202</v>
      </c>
      <c r="J116" s="162" t="s">
        <v>203</v>
      </c>
      <c r="K116" s="161"/>
    </row>
    <row r="117" spans="2:11" ht="12.75">
      <c r="B117" s="167">
        <f>G105*28.34/100</f>
        <v>0</v>
      </c>
      <c r="C117" s="51">
        <f>G105*8/100</f>
        <v>0</v>
      </c>
      <c r="D117" s="51">
        <f>G105*1/100</f>
        <v>0</v>
      </c>
      <c r="E117" s="167">
        <f>G105*11.11/100</f>
        <v>0</v>
      </c>
      <c r="F117" s="167">
        <f>G105*8.33/100</f>
        <v>0</v>
      </c>
      <c r="G117" s="167">
        <f>G105*9.17/100</f>
        <v>0</v>
      </c>
      <c r="H117" s="167">
        <f>G105*0.92/100</f>
        <v>0</v>
      </c>
      <c r="I117" s="167">
        <f>G105*0.7/100</f>
        <v>0</v>
      </c>
      <c r="J117" s="167">
        <f>G105*6.43/100</f>
        <v>0</v>
      </c>
      <c r="K117" s="161"/>
    </row>
    <row r="118" spans="2:11" ht="12.75">
      <c r="B118" s="167">
        <f>G106*28.34/100</f>
        <v>0</v>
      </c>
      <c r="C118" s="51">
        <f>G106*8/100</f>
        <v>0</v>
      </c>
      <c r="D118" s="51">
        <f>G106*1/100</f>
        <v>0</v>
      </c>
      <c r="E118" s="167">
        <f>G106*11.11/100</f>
        <v>0</v>
      </c>
      <c r="F118" s="167">
        <f>G106*8.33/100</f>
        <v>0</v>
      </c>
      <c r="G118" s="167">
        <f>G106*9.17/100</f>
        <v>0</v>
      </c>
      <c r="H118" s="167">
        <f>G106*0.92/100</f>
        <v>0</v>
      </c>
      <c r="I118" s="167">
        <f>G106*0.7/100</f>
        <v>0</v>
      </c>
      <c r="J118" s="167">
        <f>G106*6.43/100</f>
        <v>0</v>
      </c>
      <c r="K118" s="161"/>
    </row>
    <row r="119" spans="2:11" ht="12.75">
      <c r="B119" s="167">
        <f>G107*28.34/100</f>
        <v>0</v>
      </c>
      <c r="C119" s="51">
        <f>G107*8/100</f>
        <v>0</v>
      </c>
      <c r="D119" s="51">
        <f>G107*1/100</f>
        <v>0</v>
      </c>
      <c r="E119" s="167">
        <f>G107*11.11/100</f>
        <v>0</v>
      </c>
      <c r="F119" s="167">
        <f>G107*8.33/100</f>
        <v>0</v>
      </c>
      <c r="G119" s="167">
        <f>G107*9.17/100</f>
        <v>0</v>
      </c>
      <c r="H119" s="167">
        <f>G107*0.92/100</f>
        <v>0</v>
      </c>
      <c r="I119" s="167">
        <f>G107*0.7/100</f>
        <v>0</v>
      </c>
      <c r="J119" s="167">
        <f>G107*6.43/100</f>
        <v>0</v>
      </c>
      <c r="K119" s="161"/>
    </row>
    <row r="120" spans="2:11" ht="12.75">
      <c r="B120" s="167">
        <f>G108*28.34/100</f>
        <v>0</v>
      </c>
      <c r="C120" s="51">
        <f>G108*8/100</f>
        <v>0</v>
      </c>
      <c r="D120" s="51">
        <f>G108*1/100</f>
        <v>0</v>
      </c>
      <c r="E120" s="167">
        <f>G108*11.11/100</f>
        <v>0</v>
      </c>
      <c r="F120" s="167">
        <f>G108*8.33/100</f>
        <v>0</v>
      </c>
      <c r="G120" s="167">
        <f>G108*9.17/100</f>
        <v>0</v>
      </c>
      <c r="H120" s="167">
        <f>G108*0.92/100</f>
        <v>0</v>
      </c>
      <c r="I120" s="167">
        <f>G108*0.7/100</f>
        <v>0</v>
      </c>
      <c r="J120" s="167">
        <f>G108*6.43/100</f>
        <v>0</v>
      </c>
      <c r="K120" s="161"/>
    </row>
    <row r="121" spans="2:11" ht="12.75">
      <c r="B121" s="167">
        <f>G109*28.34/100</f>
        <v>0</v>
      </c>
      <c r="C121" s="51">
        <f>G109*8/100</f>
        <v>0</v>
      </c>
      <c r="D121" s="51">
        <f>G109*1/100</f>
        <v>0</v>
      </c>
      <c r="E121" s="167">
        <f>G109*11.11/100</f>
        <v>0</v>
      </c>
      <c r="F121" s="167">
        <f>G109*8.33/100</f>
        <v>0</v>
      </c>
      <c r="G121" s="167">
        <f>G109*9.17/100</f>
        <v>0</v>
      </c>
      <c r="H121" s="167">
        <f>G109*0.92/100</f>
        <v>0</v>
      </c>
      <c r="I121" s="167">
        <f>G109*0.7/100</f>
        <v>0</v>
      </c>
      <c r="J121" s="167">
        <f>G109*6.43/100</f>
        <v>0</v>
      </c>
      <c r="K121" s="161"/>
    </row>
    <row r="122" spans="2:11" ht="12.75">
      <c r="B122" s="29">
        <f aca="true" t="shared" si="4" ref="B122:J122">SUM(B117:B121)</f>
        <v>0</v>
      </c>
      <c r="C122" s="29">
        <f t="shared" si="4"/>
        <v>0</v>
      </c>
      <c r="D122" s="29">
        <f t="shared" si="4"/>
        <v>0</v>
      </c>
      <c r="E122" s="29">
        <f t="shared" si="4"/>
        <v>0</v>
      </c>
      <c r="F122" s="29">
        <f t="shared" si="4"/>
        <v>0</v>
      </c>
      <c r="G122" s="29">
        <f t="shared" si="4"/>
        <v>0</v>
      </c>
      <c r="H122" s="29">
        <f t="shared" si="4"/>
        <v>0</v>
      </c>
      <c r="I122" s="29">
        <f t="shared" si="4"/>
        <v>0</v>
      </c>
      <c r="J122" s="29">
        <f t="shared" si="4"/>
        <v>0</v>
      </c>
      <c r="K122" s="161"/>
    </row>
    <row r="123" spans="2:11" s="114" customFormat="1" ht="12.75">
      <c r="B123" s="160"/>
      <c r="C123" s="160"/>
      <c r="D123" s="160"/>
      <c r="E123" s="160"/>
      <c r="F123" s="160"/>
      <c r="G123" s="60"/>
      <c r="H123" s="60"/>
      <c r="I123" s="60"/>
      <c r="J123" s="60"/>
      <c r="K123" s="161"/>
    </row>
    <row r="124" spans="2:11" ht="12.75">
      <c r="B124" s="358" t="s">
        <v>184</v>
      </c>
      <c r="C124" s="163" t="s">
        <v>185</v>
      </c>
      <c r="D124" s="162" t="s">
        <v>186</v>
      </c>
      <c r="E124" s="162" t="s">
        <v>187</v>
      </c>
      <c r="F124" s="125" t="s">
        <v>255</v>
      </c>
      <c r="I124" s="62"/>
      <c r="K124" s="161"/>
    </row>
    <row r="125" spans="2:11" ht="12.75">
      <c r="B125" s="366"/>
      <c r="C125" s="168">
        <v>25</v>
      </c>
      <c r="D125" s="209"/>
      <c r="E125" s="210"/>
      <c r="F125" s="126" t="s">
        <v>280</v>
      </c>
      <c r="G125" s="169" t="s">
        <v>282</v>
      </c>
      <c r="I125" s="62"/>
      <c r="K125" s="161"/>
    </row>
    <row r="126" spans="2:11" ht="12.75">
      <c r="B126" s="359"/>
      <c r="C126" s="165" t="s">
        <v>19</v>
      </c>
      <c r="D126" s="165" t="s">
        <v>19</v>
      </c>
      <c r="E126" s="170" t="s">
        <v>19</v>
      </c>
      <c r="F126" s="130" t="s">
        <v>279</v>
      </c>
      <c r="G126" s="171" t="s">
        <v>283</v>
      </c>
      <c r="I126" s="62"/>
      <c r="K126" s="161"/>
    </row>
    <row r="127" spans="2:11" ht="12.75">
      <c r="B127" s="167">
        <f>G105*10/100</f>
        <v>0</v>
      </c>
      <c r="C127" s="66">
        <f>C$125*F105</f>
        <v>0</v>
      </c>
      <c r="D127" s="172">
        <f>D$125*F105</f>
        <v>0</v>
      </c>
      <c r="E127" s="172">
        <f>E$125*F105</f>
        <v>0</v>
      </c>
      <c r="I127" s="62"/>
      <c r="K127" s="161"/>
    </row>
    <row r="128" spans="2:11" ht="12.75">
      <c r="B128" s="167">
        <f>G106*10/100</f>
        <v>0</v>
      </c>
      <c r="C128" s="66">
        <f>C$125*F106</f>
        <v>0</v>
      </c>
      <c r="D128" s="172">
        <f>D$125*F106</f>
        <v>0</v>
      </c>
      <c r="E128" s="172">
        <f>E$125*F106</f>
        <v>0</v>
      </c>
      <c r="I128" s="62"/>
      <c r="K128" s="161"/>
    </row>
    <row r="129" spans="2:11" ht="12.75">
      <c r="B129" s="167">
        <f>G107*10/100</f>
        <v>0</v>
      </c>
      <c r="C129" s="66">
        <f>C$125*F107</f>
        <v>0</v>
      </c>
      <c r="D129" s="172">
        <f>D$125*F107</f>
        <v>0</v>
      </c>
      <c r="E129" s="172">
        <f>E$125*F107</f>
        <v>0</v>
      </c>
      <c r="I129" s="62"/>
      <c r="K129" s="161"/>
    </row>
    <row r="130" spans="2:9" ht="12.75">
      <c r="B130" s="167">
        <f>G108*10/100</f>
        <v>0</v>
      </c>
      <c r="C130" s="66">
        <f>C$125*F108</f>
        <v>0</v>
      </c>
      <c r="D130" s="172">
        <f>D$125*F108</f>
        <v>0</v>
      </c>
      <c r="E130" s="172">
        <f>E$125*F108</f>
        <v>0</v>
      </c>
      <c r="I130" s="62"/>
    </row>
    <row r="131" spans="2:9" ht="12.75">
      <c r="B131" s="167">
        <f>G109*10/100</f>
        <v>0</v>
      </c>
      <c r="C131" s="66">
        <f>C$125*F109</f>
        <v>0</v>
      </c>
      <c r="D131" s="172">
        <f>D$125*F109</f>
        <v>0</v>
      </c>
      <c r="E131" s="172">
        <f>E$125*F109</f>
        <v>0</v>
      </c>
      <c r="I131" s="62"/>
    </row>
    <row r="132" spans="2:9" ht="12.75">
      <c r="B132" s="29">
        <f>SUM(B127:B131)</f>
        <v>0</v>
      </c>
      <c r="C132" s="29">
        <f>SUM(C127:C131)</f>
        <v>0</v>
      </c>
      <c r="D132" s="29">
        <f>SUM(D127:D131)</f>
        <v>0</v>
      </c>
      <c r="E132" s="29">
        <f>SUM(E127:E131)</f>
        <v>0</v>
      </c>
      <c r="I132" s="62"/>
    </row>
    <row r="133" spans="3:11" s="114" customFormat="1" ht="12.75">
      <c r="C133" s="60"/>
      <c r="D133" s="60"/>
      <c r="E133" s="60"/>
      <c r="H133" s="62"/>
      <c r="I133" s="62"/>
      <c r="J133" s="62"/>
      <c r="K133" s="62"/>
    </row>
    <row r="134" spans="2:9" ht="12.75">
      <c r="B134" s="314" t="s">
        <v>230</v>
      </c>
      <c r="C134" s="314"/>
      <c r="D134" s="314"/>
      <c r="E134" s="314"/>
      <c r="F134" s="20" t="s">
        <v>14</v>
      </c>
      <c r="I134" s="62"/>
    </row>
    <row r="135" spans="2:9" ht="12.75">
      <c r="B135" s="313" t="s">
        <v>17</v>
      </c>
      <c r="C135" s="313"/>
      <c r="D135" s="313"/>
      <c r="E135" s="313"/>
      <c r="F135" s="173">
        <f>20%*(I30+I43+I79+I96)</f>
        <v>0</v>
      </c>
      <c r="I135" s="62"/>
    </row>
    <row r="136" spans="2:9" ht="12.75">
      <c r="B136" s="313" t="s">
        <v>16</v>
      </c>
      <c r="C136" s="313"/>
      <c r="D136" s="313"/>
      <c r="E136" s="313"/>
      <c r="F136" s="21"/>
      <c r="I136" s="62"/>
    </row>
    <row r="137" spans="2:9" ht="12.75">
      <c r="B137" s="315" t="s">
        <v>61</v>
      </c>
      <c r="C137" s="315"/>
      <c r="D137" s="315"/>
      <c r="E137" s="315"/>
      <c r="F137" s="66">
        <f>B122+C122+D122</f>
        <v>0</v>
      </c>
      <c r="I137" s="62"/>
    </row>
    <row r="138" spans="2:9" ht="12.75">
      <c r="B138" s="319" t="s">
        <v>87</v>
      </c>
      <c r="C138" s="320"/>
      <c r="D138" s="320"/>
      <c r="E138" s="321"/>
      <c r="F138" s="66">
        <f>E122+F122+G122+H122+I122+J122+B132</f>
        <v>0</v>
      </c>
      <c r="I138" s="62"/>
    </row>
    <row r="139" spans="2:9" ht="12.75">
      <c r="B139" s="316" t="s">
        <v>86</v>
      </c>
      <c r="C139" s="317"/>
      <c r="D139" s="317"/>
      <c r="E139" s="318"/>
      <c r="F139" s="66">
        <f>C132</f>
        <v>0</v>
      </c>
      <c r="I139" s="62"/>
    </row>
    <row r="140" spans="2:9" ht="12.75">
      <c r="B140" s="303" t="s">
        <v>13</v>
      </c>
      <c r="C140" s="303"/>
      <c r="D140" s="303"/>
      <c r="E140" s="303"/>
      <c r="F140" s="22">
        <f>SUM(F135:F139)</f>
        <v>0</v>
      </c>
      <c r="I140" s="62"/>
    </row>
    <row r="141" ht="12.75">
      <c r="I141" s="62"/>
    </row>
    <row r="142" ht="12.75">
      <c r="I142" s="62"/>
    </row>
    <row r="143" ht="12.75">
      <c r="I143" s="62"/>
    </row>
    <row r="144" ht="12.75">
      <c r="I144" s="62"/>
    </row>
    <row r="145" ht="12.75">
      <c r="I145" s="62"/>
    </row>
    <row r="146" ht="12.75">
      <c r="I146" s="62"/>
    </row>
    <row r="147" ht="12.75">
      <c r="I147" s="62"/>
    </row>
    <row r="148" ht="12.75">
      <c r="I148" s="62"/>
    </row>
    <row r="149" ht="12.75">
      <c r="I149" s="62"/>
    </row>
    <row r="150" ht="12.75">
      <c r="I150" s="62"/>
    </row>
    <row r="151" ht="12.75">
      <c r="I151" s="62"/>
    </row>
    <row r="152" ht="12.75">
      <c r="I152" s="62"/>
    </row>
    <row r="153" ht="12.75">
      <c r="I153" s="62"/>
    </row>
    <row r="154" ht="12.75">
      <c r="I154" s="62"/>
    </row>
    <row r="155" ht="12.75">
      <c r="I155" s="62"/>
    </row>
    <row r="156" ht="12.75">
      <c r="I156" s="62"/>
    </row>
    <row r="157" ht="12.75">
      <c r="I157" s="62"/>
    </row>
    <row r="158" ht="12.75">
      <c r="I158" s="62"/>
    </row>
    <row r="159" ht="12.75">
      <c r="I159" s="62"/>
    </row>
    <row r="160" ht="12.75">
      <c r="I160" s="62"/>
    </row>
    <row r="161" ht="12.75">
      <c r="I161" s="62"/>
    </row>
    <row r="162" ht="12.75">
      <c r="I162" s="62"/>
    </row>
    <row r="163" ht="12.75">
      <c r="I163" s="62"/>
    </row>
    <row r="164" ht="12.75">
      <c r="I164" s="62"/>
    </row>
    <row r="165" ht="12.75">
      <c r="I165" s="62"/>
    </row>
    <row r="166" ht="12.75">
      <c r="I166" s="62"/>
    </row>
    <row r="167" ht="12.75">
      <c r="I167" s="62"/>
    </row>
    <row r="168" ht="12.75">
      <c r="I168" s="62"/>
    </row>
    <row r="169" ht="12.75">
      <c r="I169" s="62"/>
    </row>
    <row r="170" ht="12.75">
      <c r="I170" s="62"/>
    </row>
    <row r="171" ht="12.75">
      <c r="I171" s="62"/>
    </row>
    <row r="172" ht="12.75">
      <c r="I172" s="62"/>
    </row>
    <row r="173" ht="12.75">
      <c r="I173" s="62"/>
    </row>
    <row r="174" ht="12.75">
      <c r="I174" s="62"/>
    </row>
    <row r="175" ht="12.75">
      <c r="I175" s="62"/>
    </row>
    <row r="176" ht="12.75">
      <c r="I176" s="62"/>
    </row>
    <row r="177" ht="12.75">
      <c r="I177" s="62"/>
    </row>
    <row r="178" ht="12.75">
      <c r="I178" s="62"/>
    </row>
    <row r="179" ht="12.75">
      <c r="I179" s="62"/>
    </row>
    <row r="180" ht="12.75">
      <c r="I180" s="62"/>
    </row>
    <row r="181" ht="12.75">
      <c r="I181" s="62"/>
    </row>
    <row r="182" ht="12.75">
      <c r="I182" s="62"/>
    </row>
    <row r="183" ht="12.75">
      <c r="I183" s="62"/>
    </row>
    <row r="184" ht="12.75">
      <c r="I184" s="62"/>
    </row>
    <row r="185" ht="12.75">
      <c r="I185" s="62"/>
    </row>
    <row r="186" ht="12.75">
      <c r="I186" s="62"/>
    </row>
    <row r="187" ht="12.75">
      <c r="I187" s="62"/>
    </row>
    <row r="188" ht="12.75">
      <c r="I188" s="62"/>
    </row>
    <row r="189" ht="12.75">
      <c r="I189" s="62"/>
    </row>
    <row r="190" ht="12.75">
      <c r="I190" s="62"/>
    </row>
    <row r="191" ht="12.75">
      <c r="I191" s="62"/>
    </row>
    <row r="192" ht="12.75">
      <c r="I192" s="62"/>
    </row>
    <row r="193" ht="12.75">
      <c r="I193" s="62"/>
    </row>
    <row r="194" ht="12.75">
      <c r="I194" s="62"/>
    </row>
    <row r="195" ht="12.75">
      <c r="I195" s="62"/>
    </row>
    <row r="196" ht="12.75">
      <c r="I196" s="62"/>
    </row>
    <row r="197" ht="12.75">
      <c r="I197" s="62"/>
    </row>
    <row r="198" ht="12.75">
      <c r="I198" s="62"/>
    </row>
    <row r="199" ht="12.75">
      <c r="I199" s="62"/>
    </row>
    <row r="200" ht="12.75">
      <c r="I200" s="62"/>
    </row>
    <row r="201" ht="12.75">
      <c r="I201" s="62"/>
    </row>
    <row r="202" ht="12.75">
      <c r="I202" s="62"/>
    </row>
    <row r="203" ht="12.75">
      <c r="I203" s="62"/>
    </row>
    <row r="204" ht="12.75">
      <c r="I204" s="62"/>
    </row>
    <row r="205" ht="12.75">
      <c r="I205" s="62"/>
    </row>
    <row r="206" ht="12.75">
      <c r="I206" s="62"/>
    </row>
    <row r="207" ht="12.75">
      <c r="I207" s="62"/>
    </row>
    <row r="208" ht="12.75">
      <c r="I208" s="62"/>
    </row>
    <row r="209" ht="12.75">
      <c r="I209" s="62"/>
    </row>
    <row r="210" ht="12.75">
      <c r="I210" s="62"/>
    </row>
    <row r="211" ht="12.75">
      <c r="I211" s="62"/>
    </row>
    <row r="212" ht="12.75">
      <c r="I212" s="62"/>
    </row>
    <row r="213" ht="12.75">
      <c r="I213" s="62"/>
    </row>
    <row r="214" ht="12.75">
      <c r="I214" s="62"/>
    </row>
    <row r="215" ht="12.75">
      <c r="I215" s="62"/>
    </row>
    <row r="216" ht="12.75">
      <c r="I216" s="62"/>
    </row>
    <row r="217" ht="12.75">
      <c r="I217" s="62"/>
    </row>
    <row r="218" ht="12.75">
      <c r="I218" s="62"/>
    </row>
    <row r="219" ht="12.75">
      <c r="I219" s="62"/>
    </row>
    <row r="220" ht="12.75">
      <c r="I220" s="62"/>
    </row>
    <row r="221" ht="12.75">
      <c r="I221" s="62"/>
    </row>
    <row r="222" ht="12.75">
      <c r="I222" s="62"/>
    </row>
    <row r="223" ht="12.75">
      <c r="I223" s="62"/>
    </row>
    <row r="224" ht="12.75">
      <c r="I224" s="62"/>
    </row>
    <row r="225" ht="12.75">
      <c r="I225" s="62"/>
    </row>
    <row r="226" ht="12.75">
      <c r="I226" s="62"/>
    </row>
    <row r="227" ht="12.75">
      <c r="I227" s="62"/>
    </row>
    <row r="228" ht="12.75">
      <c r="I228" s="62"/>
    </row>
    <row r="229" ht="12.75">
      <c r="I229" s="62"/>
    </row>
    <row r="230" ht="12.75">
      <c r="I230" s="62"/>
    </row>
    <row r="231" ht="12.75">
      <c r="I231" s="62"/>
    </row>
    <row r="232" ht="12.75">
      <c r="I232" s="62"/>
    </row>
    <row r="233" ht="12.75">
      <c r="I233" s="62"/>
    </row>
    <row r="234" ht="12.75">
      <c r="I234" s="62"/>
    </row>
    <row r="235" ht="12.75">
      <c r="I235" s="62"/>
    </row>
    <row r="236" ht="12.75">
      <c r="I236" s="62"/>
    </row>
    <row r="237" ht="12.75">
      <c r="I237" s="62"/>
    </row>
    <row r="238" ht="12.75">
      <c r="I238" s="62"/>
    </row>
    <row r="239" ht="12.75">
      <c r="I239" s="62"/>
    </row>
    <row r="240" ht="12.75">
      <c r="I240" s="62"/>
    </row>
    <row r="241" ht="12.75">
      <c r="I241" s="62"/>
    </row>
    <row r="242" ht="12.75">
      <c r="I242" s="62"/>
    </row>
    <row r="243" ht="12.75">
      <c r="I243" s="62"/>
    </row>
    <row r="244" ht="12.75">
      <c r="I244" s="62"/>
    </row>
    <row r="245" ht="12.75">
      <c r="I245" s="62"/>
    </row>
    <row r="246" ht="12.75">
      <c r="I246" s="62"/>
    </row>
    <row r="247" ht="12.75">
      <c r="I247" s="62"/>
    </row>
    <row r="248" ht="12.75">
      <c r="I248" s="62"/>
    </row>
    <row r="249" ht="12.75">
      <c r="I249" s="62"/>
    </row>
    <row r="250" ht="12.75">
      <c r="I250" s="62"/>
    </row>
    <row r="251" ht="12.75">
      <c r="I251" s="62"/>
    </row>
    <row r="252" ht="12.75">
      <c r="I252" s="62"/>
    </row>
    <row r="253" ht="12.75">
      <c r="I253" s="62"/>
    </row>
    <row r="254" ht="12.75">
      <c r="I254" s="62"/>
    </row>
    <row r="255" ht="12.75">
      <c r="I255" s="62"/>
    </row>
    <row r="256" ht="12.75">
      <c r="I256" s="62"/>
    </row>
    <row r="257" ht="12.75">
      <c r="I257" s="62"/>
    </row>
    <row r="258" ht="12.75">
      <c r="I258" s="62"/>
    </row>
    <row r="259" ht="12.75">
      <c r="I259" s="62"/>
    </row>
    <row r="260" ht="12.75">
      <c r="I260" s="62"/>
    </row>
    <row r="261" ht="12.75">
      <c r="I261" s="62"/>
    </row>
    <row r="262" ht="12.75">
      <c r="I262" s="62"/>
    </row>
    <row r="263" ht="12.75">
      <c r="I263" s="62"/>
    </row>
    <row r="264" ht="12.75">
      <c r="I264" s="62"/>
    </row>
    <row r="265" ht="12.75">
      <c r="I265" s="62"/>
    </row>
    <row r="266" ht="12.75">
      <c r="I266" s="62"/>
    </row>
    <row r="267" ht="12.75">
      <c r="I267" s="62"/>
    </row>
    <row r="268" ht="12.75">
      <c r="I268" s="62"/>
    </row>
    <row r="269" ht="12.75">
      <c r="I269" s="62"/>
    </row>
    <row r="270" ht="12.75">
      <c r="I270" s="62"/>
    </row>
    <row r="271" ht="12.75">
      <c r="I271" s="62"/>
    </row>
    <row r="272" ht="12.75">
      <c r="I272" s="62"/>
    </row>
    <row r="273" ht="12.75">
      <c r="I273" s="62"/>
    </row>
    <row r="274" ht="12.75">
      <c r="I274" s="62"/>
    </row>
    <row r="275" ht="12.75">
      <c r="I275" s="62"/>
    </row>
    <row r="276" ht="12.75">
      <c r="I276" s="62"/>
    </row>
    <row r="277" ht="12.75">
      <c r="I277" s="62"/>
    </row>
    <row r="278" ht="12.75">
      <c r="I278" s="62"/>
    </row>
    <row r="279" ht="12.75">
      <c r="I279" s="62"/>
    </row>
    <row r="280" ht="12.75">
      <c r="I280" s="62"/>
    </row>
    <row r="281" ht="12.75">
      <c r="I281" s="62"/>
    </row>
    <row r="282" ht="12.75">
      <c r="I282" s="62"/>
    </row>
    <row r="283" ht="12.75">
      <c r="I283" s="62"/>
    </row>
    <row r="284" ht="12.75">
      <c r="I284" s="62"/>
    </row>
    <row r="285" ht="12.75">
      <c r="I285" s="62"/>
    </row>
    <row r="286" ht="12.75">
      <c r="I286" s="62"/>
    </row>
    <row r="287" ht="12.75">
      <c r="I287" s="62"/>
    </row>
    <row r="288" ht="12.75">
      <c r="I288" s="62"/>
    </row>
    <row r="289" ht="12.75">
      <c r="I289" s="62"/>
    </row>
    <row r="290" ht="12.75">
      <c r="I290" s="62"/>
    </row>
    <row r="291" ht="12.75">
      <c r="I291" s="62"/>
    </row>
    <row r="292" ht="12.75">
      <c r="I292" s="62"/>
    </row>
    <row r="293" ht="12.75">
      <c r="I293" s="62"/>
    </row>
    <row r="294" ht="12.75">
      <c r="I294" s="62"/>
    </row>
    <row r="295" ht="12.75">
      <c r="I295" s="62"/>
    </row>
    <row r="296" ht="12.75">
      <c r="I296" s="62"/>
    </row>
    <row r="297" ht="12.75">
      <c r="I297" s="62"/>
    </row>
    <row r="298" ht="12.75">
      <c r="I298" s="62"/>
    </row>
    <row r="299" ht="12.75">
      <c r="I299" s="62"/>
    </row>
    <row r="300" ht="12.75">
      <c r="I300" s="62"/>
    </row>
    <row r="301" ht="12.75">
      <c r="I301" s="62"/>
    </row>
    <row r="302" ht="12.75">
      <c r="I302" s="62"/>
    </row>
    <row r="303" ht="12.75">
      <c r="I303" s="62"/>
    </row>
    <row r="304" ht="12.75">
      <c r="I304" s="62"/>
    </row>
  </sheetData>
  <sheetProtection password="C662" sheet="1" objects="1" scenarios="1"/>
  <protectedRanges>
    <protectedRange password="FC3C" sqref="B14:B29" name="Intervalo1_1_1"/>
    <protectedRange password="FC3C" sqref="B5:B13" name="Intervalo1_1_1_1"/>
    <protectedRange password="FC3C" sqref="B93:D95 G93:H95 H78 H86:H92 E40:G40 H40:H42 G64:G78" name="Intervalo1_3"/>
    <protectedRange password="FC3C" sqref="E56:E57" name="Intervalo1_5_2"/>
    <protectedRange password="FC3C" sqref="G56:G57" name="Intervalo1_5_1_1"/>
    <protectedRange password="FC3C" sqref="B40:C42" name="Intervalo1_1_2"/>
    <protectedRange password="FC3C" sqref="B106:F109" name="Intervalo1_4"/>
    <protectedRange password="FC3C" sqref="B105:F105" name="Intervalo1_2_3"/>
  </protectedRanges>
  <mergeCells count="115">
    <mergeCell ref="B110:F110"/>
    <mergeCell ref="D102:D104"/>
    <mergeCell ref="E102:G102"/>
    <mergeCell ref="B114:D114"/>
    <mergeCell ref="E114:J114"/>
    <mergeCell ref="B124:B126"/>
    <mergeCell ref="E103:E104"/>
    <mergeCell ref="H115:J115"/>
    <mergeCell ref="B102:B104"/>
    <mergeCell ref="C102:C104"/>
    <mergeCell ref="E3:F3"/>
    <mergeCell ref="D3:D4"/>
    <mergeCell ref="E89:F89"/>
    <mergeCell ref="E90:F90"/>
    <mergeCell ref="B31:I31"/>
    <mergeCell ref="G3:I3"/>
    <mergeCell ref="C3:C4"/>
    <mergeCell ref="E73:F73"/>
    <mergeCell ref="B68:D68"/>
    <mergeCell ref="B81:I81"/>
    <mergeCell ref="E87:F87"/>
    <mergeCell ref="E88:F88"/>
    <mergeCell ref="E94:F94"/>
    <mergeCell ref="B87:D87"/>
    <mergeCell ref="E42:F42"/>
    <mergeCell ref="B76:D76"/>
    <mergeCell ref="E76:F76"/>
    <mergeCell ref="B77:D77"/>
    <mergeCell ref="E77:F77"/>
    <mergeCell ref="B71:D71"/>
    <mergeCell ref="B72:D72"/>
    <mergeCell ref="B73:D73"/>
    <mergeCell ref="E68:F68"/>
    <mergeCell ref="B66:D66"/>
    <mergeCell ref="E84:F85"/>
    <mergeCell ref="B74:D74"/>
    <mergeCell ref="E74:F74"/>
    <mergeCell ref="B78:D78"/>
    <mergeCell ref="E78:F78"/>
    <mergeCell ref="B75:D75"/>
    <mergeCell ref="G84:I84"/>
    <mergeCell ref="B86:D86"/>
    <mergeCell ref="E86:F86"/>
    <mergeCell ref="B79:G79"/>
    <mergeCell ref="B84:D85"/>
    <mergeCell ref="B83:I83"/>
    <mergeCell ref="B80:I80"/>
    <mergeCell ref="B64:D64"/>
    <mergeCell ref="E64:F64"/>
    <mergeCell ref="E69:F69"/>
    <mergeCell ref="E70:F70"/>
    <mergeCell ref="E71:F71"/>
    <mergeCell ref="E75:F75"/>
    <mergeCell ref="B65:D65"/>
    <mergeCell ref="B69:D69"/>
    <mergeCell ref="B67:D67"/>
    <mergeCell ref="E67:F67"/>
    <mergeCell ref="B70:D70"/>
    <mergeCell ref="E72:F72"/>
    <mergeCell ref="B54:C55"/>
    <mergeCell ref="G62:I62"/>
    <mergeCell ref="B56:C56"/>
    <mergeCell ref="E54:H54"/>
    <mergeCell ref="E66:F66"/>
    <mergeCell ref="B62:D63"/>
    <mergeCell ref="E62:F63"/>
    <mergeCell ref="E65:F65"/>
    <mergeCell ref="B43:H43"/>
    <mergeCell ref="I54:I55"/>
    <mergeCell ref="B49:I50"/>
    <mergeCell ref="B57:C57"/>
    <mergeCell ref="B58:G58"/>
    <mergeCell ref="B61:I61"/>
    <mergeCell ref="B44:I44"/>
    <mergeCell ref="B59:I59"/>
    <mergeCell ref="E93:F93"/>
    <mergeCell ref="B34:I34"/>
    <mergeCell ref="B52:I52"/>
    <mergeCell ref="G36:I36"/>
    <mergeCell ref="E39:F39"/>
    <mergeCell ref="E40:F40"/>
    <mergeCell ref="E41:F41"/>
    <mergeCell ref="B36:B37"/>
    <mergeCell ref="E36:F37"/>
    <mergeCell ref="E38:F38"/>
    <mergeCell ref="B90:D90"/>
    <mergeCell ref="B91:D91"/>
    <mergeCell ref="B92:D92"/>
    <mergeCell ref="B96:G96"/>
    <mergeCell ref="E95:F95"/>
    <mergeCell ref="B95:D95"/>
    <mergeCell ref="E92:F92"/>
    <mergeCell ref="E91:F91"/>
    <mergeCell ref="B93:D93"/>
    <mergeCell ref="B94:D94"/>
    <mergeCell ref="B140:E140"/>
    <mergeCell ref="B53:I53"/>
    <mergeCell ref="B2:I2"/>
    <mergeCell ref="B35:I35"/>
    <mergeCell ref="B136:E136"/>
    <mergeCell ref="B134:E134"/>
    <mergeCell ref="B137:E137"/>
    <mergeCell ref="B135:E135"/>
    <mergeCell ref="B139:E139"/>
    <mergeCell ref="B138:E138"/>
    <mergeCell ref="J65:K65"/>
    <mergeCell ref="B112:G112"/>
    <mergeCell ref="B111:G111"/>
    <mergeCell ref="B46:I47"/>
    <mergeCell ref="J10:K10"/>
    <mergeCell ref="B1:I1"/>
    <mergeCell ref="B97:I97"/>
    <mergeCell ref="B98:I99"/>
    <mergeCell ref="B88:D88"/>
    <mergeCell ref="B89:D89"/>
  </mergeCells>
  <dataValidations count="9">
    <dataValidation type="custom" allowBlank="1" showInputMessage="1" showErrorMessage="1" errorTitle="Atenção!" error="Esta Célula não poderá ser alterada!&#10;Emtre em contato com seu administrador!" sqref="B30 G3:I4 B2">
      <formula1>"Texto"</formula1>
    </dataValidation>
    <dataValidation type="whole" allowBlank="1" showInputMessage="1" showErrorMessage="1" error="Esta Célula não poderá ser alterada!&#10;Entre em contato com seu administrador!" sqref="I5:I29 I38:I41">
      <formula1>40000000</formula1>
      <formula2>40000000</formula2>
    </dataValidation>
    <dataValidation type="custom" allowBlank="1" showInputMessage="1" showErrorMessage="1" errorTitle="Atenção!" error="Esta Célula não poderá ser alterada!&#10;Entre contato com seu administrador!" sqref="C124 E102:E103 B123:F123 F102:G102 B114:E114 B110:F110 B113:F113">
      <formula1>"Testo"</formula1>
    </dataValidation>
    <dataValidation type="decimal" allowBlank="1" showInputMessage="1" promptTitle="Atenção!" prompt="O valor do vale transporte será definido pelo número de meses x o valor mensal de acordo com o projeto." sqref="D127:E131">
      <formula1>0</formula1>
      <formula2>40000000</formula2>
    </dataValidation>
    <dataValidation type="whole" allowBlank="1" showInputMessage="1" showErrorMessage="1" errorTitle="Atenção!" error="Esta Célula não poderá ser alterada!&#10;Entre em contato com seu administrador!" sqref="C117:D121 G105:G109">
      <formula1>40000000</formula1>
      <formula2>40000000</formula2>
    </dataValidation>
    <dataValidation type="whole" allowBlank="1" showInputMessage="1" showErrorMessage="1" error="Esta Célula não poderá ser alterada!&#10;Entre contato com seu administrador!" sqref="H56:I57">
      <formula1>0</formula1>
      <formula2>0</formula2>
    </dataValidation>
    <dataValidation type="whole" allowBlank="1" showInputMessage="1" showErrorMessage="1" error="Esta Célula não poderá ser alterada!&#10;Entre em contato com seu administrador!" sqref="I86:I96 I43 I64:I79">
      <formula1>0</formula1>
      <formula2>0</formula2>
    </dataValidation>
    <dataValidation type="custom" allowBlank="1" showInputMessage="1" showErrorMessage="1" errorTitle="Atenção!" error="Esta Célula não poderá ser alterada!&#10;Entre em contato com seu administrador!" sqref="B96 E86:F95 B62:D63 B45:G45 I62:I63 G62:H62 I84:I85 B84:D85 H55 B48:G48 G84:H84 E38:F39 G36:I36 B36 E54 B58 B43:H43 E64:F78 B79">
      <formula1>"Texto"</formula1>
    </dataValidation>
    <dataValidation type="custom" showInputMessage="1" showErrorMessage="1" errorTitle="Atenção!" error="Esta Célula não poderá ser alterada!&#10;Entre em contato com seu administrador!" sqref="F136 B135:E136 F134 B140:E140">
      <formula1>"Texto"</formula1>
    </dataValidation>
  </dataValidations>
  <printOptions horizontalCentered="1" verticalCentered="1"/>
  <pageMargins left="0.7874015748031497" right="0.7874015748031497" top="0.984251968503937" bottom="0.984251968503937" header="0.5118110236220472" footer="0.5118110236220472"/>
  <pageSetup orientation="landscape" paperSize="9" scale="50" r:id="rId1"/>
  <rowBreaks count="2" manualBreakCount="2">
    <brk id="51" max="10" man="1"/>
    <brk id="100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L22"/>
  <sheetViews>
    <sheetView zoomScalePageLayoutView="0" workbookViewId="0" topLeftCell="A1">
      <selection activeCell="N1" sqref="N1"/>
    </sheetView>
  </sheetViews>
  <sheetFormatPr defaultColWidth="9.140625" defaultRowHeight="12.75"/>
  <cols>
    <col min="1" max="1" width="32.00390625" style="62" bestFit="1" customWidth="1"/>
    <col min="2" max="2" width="11.421875" style="62" bestFit="1" customWidth="1"/>
    <col min="3" max="3" width="6.28125" style="62" bestFit="1" customWidth="1"/>
    <col min="4" max="4" width="7.57421875" style="62" customWidth="1"/>
    <col min="5" max="6" width="7.8515625" style="62" customWidth="1"/>
    <col min="7" max="7" width="9.28125" style="62" customWidth="1"/>
    <col min="8" max="8" width="13.8515625" style="62" bestFit="1" customWidth="1"/>
    <col min="9" max="9" width="12.00390625" style="62" customWidth="1"/>
    <col min="10" max="10" width="9.140625" style="62" customWidth="1"/>
    <col min="11" max="11" width="7.8515625" style="62" bestFit="1" customWidth="1"/>
    <col min="12" max="12" width="11.57421875" style="62" customWidth="1"/>
    <col min="13" max="16384" width="9.140625" style="62" customWidth="1"/>
  </cols>
  <sheetData>
    <row r="1" spans="1:12" ht="12.75">
      <c r="A1" s="290" t="s">
        <v>231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91"/>
    </row>
    <row r="2" spans="1:12" s="179" customFormat="1" ht="25.5" customHeight="1">
      <c r="A2" s="175" t="s">
        <v>47</v>
      </c>
      <c r="B2" s="175" t="s">
        <v>32</v>
      </c>
      <c r="C2" s="176" t="s">
        <v>60</v>
      </c>
      <c r="D2" s="177" t="s">
        <v>48</v>
      </c>
      <c r="E2" s="177" t="s">
        <v>49</v>
      </c>
      <c r="F2" s="177" t="s">
        <v>55</v>
      </c>
      <c r="G2" s="178" t="s">
        <v>54</v>
      </c>
      <c r="H2" s="175" t="s">
        <v>59</v>
      </c>
      <c r="I2" s="175" t="s">
        <v>50</v>
      </c>
      <c r="J2" s="175" t="s">
        <v>51</v>
      </c>
      <c r="K2" s="175" t="s">
        <v>52</v>
      </c>
      <c r="L2" s="177" t="s">
        <v>20</v>
      </c>
    </row>
    <row r="3" spans="1:12" ht="12.75">
      <c r="A3" s="6"/>
      <c r="B3" s="12"/>
      <c r="C3" s="189"/>
      <c r="D3" s="12"/>
      <c r="E3" s="12"/>
      <c r="F3" s="12"/>
      <c r="G3" s="190"/>
      <c r="H3" s="12">
        <v>0</v>
      </c>
      <c r="I3" s="12"/>
      <c r="J3" s="191">
        <v>0</v>
      </c>
      <c r="K3" s="12">
        <v>1</v>
      </c>
      <c r="L3" s="180">
        <f>ROUND((H3/K3*J3)*(C3*2),2)</f>
        <v>0</v>
      </c>
    </row>
    <row r="4" spans="1:12" ht="12.75">
      <c r="A4" s="6"/>
      <c r="B4" s="12"/>
      <c r="C4" s="189"/>
      <c r="D4" s="12"/>
      <c r="E4" s="12"/>
      <c r="F4" s="12"/>
      <c r="G4" s="190"/>
      <c r="H4" s="12">
        <v>0</v>
      </c>
      <c r="I4" s="12"/>
      <c r="J4" s="191">
        <v>0</v>
      </c>
      <c r="K4" s="12">
        <v>1</v>
      </c>
      <c r="L4" s="180">
        <f aca="true" t="shared" si="0" ref="L4:L12">ROUND((H4/K4*J4)*(C4*2),2)</f>
        <v>0</v>
      </c>
    </row>
    <row r="5" spans="1:12" ht="12.75">
      <c r="A5" s="14"/>
      <c r="B5" s="12"/>
      <c r="C5" s="189"/>
      <c r="D5" s="12"/>
      <c r="E5" s="12"/>
      <c r="F5" s="12"/>
      <c r="G5" s="190"/>
      <c r="H5" s="12">
        <v>0</v>
      </c>
      <c r="I5" s="12"/>
      <c r="J5" s="191">
        <v>0</v>
      </c>
      <c r="K5" s="12">
        <v>1</v>
      </c>
      <c r="L5" s="180">
        <f t="shared" si="0"/>
        <v>0</v>
      </c>
    </row>
    <row r="6" spans="1:12" ht="12.75">
      <c r="A6" s="14"/>
      <c r="B6" s="12"/>
      <c r="C6" s="189"/>
      <c r="D6" s="12"/>
      <c r="E6" s="12"/>
      <c r="F6" s="12"/>
      <c r="G6" s="190"/>
      <c r="H6" s="12">
        <v>0</v>
      </c>
      <c r="I6" s="12"/>
      <c r="J6" s="191">
        <v>0</v>
      </c>
      <c r="K6" s="12">
        <v>1</v>
      </c>
      <c r="L6" s="180">
        <f t="shared" si="0"/>
        <v>0</v>
      </c>
    </row>
    <row r="7" spans="1:12" ht="12.75">
      <c r="A7" s="6"/>
      <c r="B7" s="12"/>
      <c r="C7" s="189"/>
      <c r="D7" s="12"/>
      <c r="E7" s="12"/>
      <c r="F7" s="12"/>
      <c r="G7" s="190"/>
      <c r="H7" s="12">
        <v>0</v>
      </c>
      <c r="I7" s="12"/>
      <c r="J7" s="191">
        <v>0</v>
      </c>
      <c r="K7" s="12">
        <v>1</v>
      </c>
      <c r="L7" s="180">
        <f t="shared" si="0"/>
        <v>0</v>
      </c>
    </row>
    <row r="8" spans="1:12" ht="12.75">
      <c r="A8" s="6"/>
      <c r="B8" s="12"/>
      <c r="C8" s="189"/>
      <c r="D8" s="12"/>
      <c r="E8" s="12"/>
      <c r="F8" s="12"/>
      <c r="G8" s="190"/>
      <c r="H8" s="12">
        <v>0</v>
      </c>
      <c r="I8" s="12"/>
      <c r="J8" s="191">
        <v>0</v>
      </c>
      <c r="K8" s="12">
        <v>1</v>
      </c>
      <c r="L8" s="180">
        <f t="shared" si="0"/>
        <v>0</v>
      </c>
    </row>
    <row r="9" spans="1:12" ht="12.75">
      <c r="A9" s="14"/>
      <c r="B9" s="12"/>
      <c r="C9" s="189"/>
      <c r="D9" s="12"/>
      <c r="E9" s="12"/>
      <c r="F9" s="12"/>
      <c r="G9" s="190"/>
      <c r="H9" s="12">
        <v>0</v>
      </c>
      <c r="I9" s="12"/>
      <c r="J9" s="191">
        <v>0</v>
      </c>
      <c r="K9" s="12">
        <v>1</v>
      </c>
      <c r="L9" s="180">
        <f t="shared" si="0"/>
        <v>0</v>
      </c>
    </row>
    <row r="10" spans="1:12" ht="12.75">
      <c r="A10" s="14"/>
      <c r="B10" s="12"/>
      <c r="C10" s="189"/>
      <c r="D10" s="12"/>
      <c r="E10" s="12"/>
      <c r="F10" s="12"/>
      <c r="G10" s="190"/>
      <c r="H10" s="12">
        <v>0</v>
      </c>
      <c r="I10" s="12"/>
      <c r="J10" s="191">
        <v>0</v>
      </c>
      <c r="K10" s="12">
        <v>1</v>
      </c>
      <c r="L10" s="180">
        <f t="shared" si="0"/>
        <v>0</v>
      </c>
    </row>
    <row r="11" spans="1:12" ht="12.75">
      <c r="A11" s="14"/>
      <c r="B11" s="12"/>
      <c r="C11" s="189"/>
      <c r="D11" s="12"/>
      <c r="E11" s="12"/>
      <c r="F11" s="12"/>
      <c r="G11" s="190"/>
      <c r="H11" s="12">
        <v>0</v>
      </c>
      <c r="I11" s="12"/>
      <c r="J11" s="191">
        <v>0</v>
      </c>
      <c r="K11" s="12">
        <v>1</v>
      </c>
      <c r="L11" s="180">
        <f t="shared" si="0"/>
        <v>0</v>
      </c>
    </row>
    <row r="12" spans="1:12" ht="12.75">
      <c r="A12" s="6"/>
      <c r="B12" s="12"/>
      <c r="C12" s="189"/>
      <c r="D12" s="12"/>
      <c r="E12" s="12"/>
      <c r="F12" s="12"/>
      <c r="G12" s="190"/>
      <c r="H12" s="12">
        <v>0</v>
      </c>
      <c r="I12" s="12"/>
      <c r="J12" s="191">
        <v>0</v>
      </c>
      <c r="K12" s="12">
        <v>1</v>
      </c>
      <c r="L12" s="180">
        <f t="shared" si="0"/>
        <v>0</v>
      </c>
    </row>
    <row r="13" spans="1:12" ht="12.75">
      <c r="A13" s="14"/>
      <c r="B13" s="12"/>
      <c r="C13" s="189"/>
      <c r="D13" s="12"/>
      <c r="E13" s="12"/>
      <c r="F13" s="12"/>
      <c r="G13" s="190"/>
      <c r="H13" s="12">
        <v>0</v>
      </c>
      <c r="I13" s="12"/>
      <c r="J13" s="191">
        <v>0</v>
      </c>
      <c r="K13" s="12">
        <v>1</v>
      </c>
      <c r="L13" s="180">
        <f>ROUND((H13/K13*J13)*(C13*2),2)</f>
        <v>0</v>
      </c>
    </row>
    <row r="14" spans="1:12" s="184" customFormat="1" ht="12.75">
      <c r="A14" s="19"/>
      <c r="B14" s="19"/>
      <c r="C14" s="181"/>
      <c r="D14" s="19"/>
      <c r="E14" s="19"/>
      <c r="F14" s="19"/>
      <c r="G14" s="182"/>
      <c r="H14" s="19"/>
      <c r="I14" s="19"/>
      <c r="J14" s="19"/>
      <c r="K14" s="19"/>
      <c r="L14" s="183">
        <f>SUM(L3:L13)</f>
        <v>0</v>
      </c>
    </row>
    <row r="15" spans="2:6" s="184" customFormat="1" ht="12.75">
      <c r="B15" s="62"/>
      <c r="C15" s="62"/>
      <c r="D15" s="62"/>
      <c r="E15" s="62"/>
      <c r="F15" s="185"/>
    </row>
    <row r="16" spans="2:6" s="184" customFormat="1" ht="12.75">
      <c r="B16" s="62"/>
      <c r="C16" s="62"/>
      <c r="D16" s="62"/>
      <c r="E16" s="62"/>
      <c r="F16" s="185"/>
    </row>
    <row r="17" spans="2:6" s="184" customFormat="1" ht="12.75">
      <c r="B17" s="62"/>
      <c r="C17" s="62"/>
      <c r="D17" s="62"/>
      <c r="E17" s="62"/>
      <c r="F17" s="185"/>
    </row>
    <row r="18" spans="1:6" ht="12.75">
      <c r="A18" s="186" t="s">
        <v>32</v>
      </c>
      <c r="E18" s="70"/>
      <c r="F18" s="70"/>
    </row>
    <row r="19" ht="12.75">
      <c r="A19" s="187" t="s">
        <v>53</v>
      </c>
    </row>
    <row r="20" ht="12.75">
      <c r="A20" s="187" t="s">
        <v>56</v>
      </c>
    </row>
    <row r="21" ht="12.75">
      <c r="A21" s="187" t="s">
        <v>57</v>
      </c>
    </row>
    <row r="22" ht="12.75">
      <c r="A22" s="188" t="s">
        <v>58</v>
      </c>
    </row>
  </sheetData>
  <sheetProtection password="C662" sheet="1"/>
  <protectedRanges>
    <protectedRange password="FC3C" sqref="A9:A11 A5:A6" name="Intervalo1_1"/>
    <protectedRange password="FC3C" sqref="A7:A8 A3:A4 A12" name="Intervalo1_2"/>
    <protectedRange password="FC3C" sqref="A13" name="Intervalo1_3"/>
  </protectedRanges>
  <mergeCells count="1">
    <mergeCell ref="A1:L1"/>
  </mergeCells>
  <printOptions/>
  <pageMargins left="0.5118110236220472" right="0.5118110236220472" top="0.7874015748031497" bottom="0.7874015748031497" header="0.31496062992125984" footer="0.31496062992125984"/>
  <pageSetup horizontalDpi="1200" verticalDpi="1200" orientation="landscape" paperSize="9" scale="9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F35"/>
  <sheetViews>
    <sheetView zoomScalePageLayoutView="0" workbookViewId="0" topLeftCell="A1">
      <selection activeCell="H1" sqref="H1"/>
    </sheetView>
  </sheetViews>
  <sheetFormatPr defaultColWidth="9.140625" defaultRowHeight="12.75"/>
  <cols>
    <col min="1" max="1" width="5.421875" style="62" customWidth="1"/>
    <col min="2" max="2" width="33.421875" style="62" customWidth="1"/>
    <col min="3" max="3" width="9.140625" style="62" customWidth="1"/>
    <col min="4" max="4" width="9.140625" style="77" customWidth="1"/>
    <col min="5" max="5" width="9.140625" style="199" customWidth="1"/>
    <col min="6" max="6" width="13.00390625" style="63" customWidth="1"/>
    <col min="7" max="16384" width="9.140625" style="62" customWidth="1"/>
  </cols>
  <sheetData>
    <row r="1" spans="1:6" ht="12.75">
      <c r="A1" s="290" t="s">
        <v>326</v>
      </c>
      <c r="B1" s="229"/>
      <c r="C1" s="229"/>
      <c r="D1" s="229"/>
      <c r="E1" s="229"/>
      <c r="F1" s="229"/>
    </row>
    <row r="2" spans="1:6" ht="24">
      <c r="A2" s="175" t="s">
        <v>62</v>
      </c>
      <c r="B2" s="175" t="s">
        <v>63</v>
      </c>
      <c r="C2" s="176" t="s">
        <v>64</v>
      </c>
      <c r="D2" s="192" t="s">
        <v>65</v>
      </c>
      <c r="E2" s="193" t="s">
        <v>26</v>
      </c>
      <c r="F2" s="194" t="s">
        <v>66</v>
      </c>
    </row>
    <row r="3" spans="1:6" ht="12.75">
      <c r="A3" s="138">
        <v>1</v>
      </c>
      <c r="B3" s="200"/>
      <c r="C3" s="201"/>
      <c r="D3" s="202"/>
      <c r="E3" s="203"/>
      <c r="F3" s="173">
        <f>D3*E3</f>
        <v>0</v>
      </c>
    </row>
    <row r="4" spans="1:6" ht="12.75">
      <c r="A4" s="138">
        <v>2</v>
      </c>
      <c r="B4" s="200"/>
      <c r="C4" s="201"/>
      <c r="D4" s="202"/>
      <c r="E4" s="203"/>
      <c r="F4" s="173">
        <f aca="true" t="shared" si="0" ref="F4:F33">D4*E4</f>
        <v>0</v>
      </c>
    </row>
    <row r="5" spans="1:6" ht="12.75">
      <c r="A5" s="138">
        <v>3</v>
      </c>
      <c r="B5" s="200"/>
      <c r="C5" s="201"/>
      <c r="D5" s="202"/>
      <c r="E5" s="203"/>
      <c r="F5" s="173">
        <f t="shared" si="0"/>
        <v>0</v>
      </c>
    </row>
    <row r="6" spans="1:6" ht="12.75">
      <c r="A6" s="138">
        <v>4</v>
      </c>
      <c r="B6" s="200"/>
      <c r="C6" s="201"/>
      <c r="D6" s="202"/>
      <c r="E6" s="203"/>
      <c r="F6" s="173">
        <f t="shared" si="0"/>
        <v>0</v>
      </c>
    </row>
    <row r="7" spans="1:6" ht="12.75">
      <c r="A7" s="138">
        <v>5</v>
      </c>
      <c r="B7" s="200"/>
      <c r="C7" s="201"/>
      <c r="D7" s="202"/>
      <c r="E7" s="203"/>
      <c r="F7" s="173">
        <f t="shared" si="0"/>
        <v>0</v>
      </c>
    </row>
    <row r="8" spans="1:6" ht="12.75">
      <c r="A8" s="138">
        <v>6</v>
      </c>
      <c r="B8" s="200"/>
      <c r="C8" s="201"/>
      <c r="D8" s="202"/>
      <c r="E8" s="203"/>
      <c r="F8" s="173">
        <f t="shared" si="0"/>
        <v>0</v>
      </c>
    </row>
    <row r="9" spans="1:6" ht="12.75">
      <c r="A9" s="138">
        <v>7</v>
      </c>
      <c r="B9" s="200"/>
      <c r="C9" s="201"/>
      <c r="D9" s="202"/>
      <c r="E9" s="203"/>
      <c r="F9" s="173">
        <f t="shared" si="0"/>
        <v>0</v>
      </c>
    </row>
    <row r="10" spans="1:6" ht="12.75">
      <c r="A10" s="138">
        <v>8</v>
      </c>
      <c r="B10" s="200"/>
      <c r="C10" s="201"/>
      <c r="D10" s="202"/>
      <c r="E10" s="203"/>
      <c r="F10" s="173">
        <f t="shared" si="0"/>
        <v>0</v>
      </c>
    </row>
    <row r="11" spans="1:6" ht="12.75">
      <c r="A11" s="138">
        <v>9</v>
      </c>
      <c r="B11" s="200"/>
      <c r="C11" s="201"/>
      <c r="D11" s="202"/>
      <c r="E11" s="203"/>
      <c r="F11" s="173">
        <f t="shared" si="0"/>
        <v>0</v>
      </c>
    </row>
    <row r="12" spans="1:6" ht="12.75">
      <c r="A12" s="138">
        <v>10</v>
      </c>
      <c r="B12" s="200"/>
      <c r="C12" s="201"/>
      <c r="D12" s="202"/>
      <c r="E12" s="203"/>
      <c r="F12" s="173">
        <f t="shared" si="0"/>
        <v>0</v>
      </c>
    </row>
    <row r="13" spans="1:6" ht="12.75">
      <c r="A13" s="138">
        <v>11</v>
      </c>
      <c r="B13" s="200"/>
      <c r="C13" s="201"/>
      <c r="D13" s="202"/>
      <c r="E13" s="203"/>
      <c r="F13" s="173">
        <f t="shared" si="0"/>
        <v>0</v>
      </c>
    </row>
    <row r="14" spans="1:6" ht="12.75">
      <c r="A14" s="138">
        <v>12</v>
      </c>
      <c r="B14" s="200"/>
      <c r="C14" s="201"/>
      <c r="D14" s="202"/>
      <c r="E14" s="203"/>
      <c r="F14" s="173">
        <f t="shared" si="0"/>
        <v>0</v>
      </c>
    </row>
    <row r="15" spans="1:6" ht="12.75">
      <c r="A15" s="138">
        <v>13</v>
      </c>
      <c r="B15" s="200"/>
      <c r="C15" s="201"/>
      <c r="D15" s="202"/>
      <c r="E15" s="203"/>
      <c r="F15" s="173">
        <f t="shared" si="0"/>
        <v>0</v>
      </c>
    </row>
    <row r="16" spans="1:6" ht="12.75">
      <c r="A16" s="138">
        <v>14</v>
      </c>
      <c r="B16" s="200"/>
      <c r="C16" s="201"/>
      <c r="D16" s="202"/>
      <c r="E16" s="203"/>
      <c r="F16" s="173">
        <f t="shared" si="0"/>
        <v>0</v>
      </c>
    </row>
    <row r="17" spans="1:6" ht="12.75">
      <c r="A17" s="138">
        <v>15</v>
      </c>
      <c r="B17" s="200"/>
      <c r="C17" s="201"/>
      <c r="D17" s="202"/>
      <c r="E17" s="203"/>
      <c r="F17" s="173">
        <f t="shared" si="0"/>
        <v>0</v>
      </c>
    </row>
    <row r="18" spans="1:6" ht="12.75">
      <c r="A18" s="138">
        <v>16</v>
      </c>
      <c r="B18" s="200"/>
      <c r="C18" s="201"/>
      <c r="D18" s="202"/>
      <c r="E18" s="203"/>
      <c r="F18" s="173">
        <f t="shared" si="0"/>
        <v>0</v>
      </c>
    </row>
    <row r="19" spans="1:6" ht="12.75">
      <c r="A19" s="138">
        <v>17</v>
      </c>
      <c r="B19" s="200"/>
      <c r="C19" s="201"/>
      <c r="D19" s="202"/>
      <c r="E19" s="203"/>
      <c r="F19" s="173">
        <f t="shared" si="0"/>
        <v>0</v>
      </c>
    </row>
    <row r="20" spans="1:6" ht="12.75">
      <c r="A20" s="138">
        <v>18</v>
      </c>
      <c r="B20" s="200"/>
      <c r="C20" s="201"/>
      <c r="D20" s="202"/>
      <c r="E20" s="203"/>
      <c r="F20" s="173">
        <f t="shared" si="0"/>
        <v>0</v>
      </c>
    </row>
    <row r="21" spans="1:6" ht="12.75">
      <c r="A21" s="138">
        <v>19</v>
      </c>
      <c r="B21" s="200"/>
      <c r="C21" s="201"/>
      <c r="D21" s="202"/>
      <c r="E21" s="203"/>
      <c r="F21" s="173">
        <f t="shared" si="0"/>
        <v>0</v>
      </c>
    </row>
    <row r="22" spans="1:6" ht="12.75">
      <c r="A22" s="138">
        <v>20</v>
      </c>
      <c r="B22" s="200"/>
      <c r="C22" s="201"/>
      <c r="D22" s="204"/>
      <c r="E22" s="203"/>
      <c r="F22" s="173">
        <f t="shared" si="0"/>
        <v>0</v>
      </c>
    </row>
    <row r="23" spans="1:6" ht="12.75">
      <c r="A23" s="138">
        <v>21</v>
      </c>
      <c r="B23" s="200"/>
      <c r="C23" s="201"/>
      <c r="D23" s="204"/>
      <c r="E23" s="203"/>
      <c r="F23" s="173">
        <f t="shared" si="0"/>
        <v>0</v>
      </c>
    </row>
    <row r="24" spans="1:6" ht="12.75">
      <c r="A24" s="138">
        <v>22</v>
      </c>
      <c r="B24" s="200"/>
      <c r="C24" s="201"/>
      <c r="D24" s="204"/>
      <c r="E24" s="203"/>
      <c r="F24" s="173">
        <f t="shared" si="0"/>
        <v>0</v>
      </c>
    </row>
    <row r="25" spans="1:6" ht="12.75">
      <c r="A25" s="138">
        <v>23</v>
      </c>
      <c r="B25" s="200"/>
      <c r="C25" s="201"/>
      <c r="D25" s="204"/>
      <c r="E25" s="203"/>
      <c r="F25" s="173">
        <f t="shared" si="0"/>
        <v>0</v>
      </c>
    </row>
    <row r="26" spans="1:6" ht="12.75">
      <c r="A26" s="138">
        <v>24</v>
      </c>
      <c r="B26" s="200"/>
      <c r="C26" s="201"/>
      <c r="D26" s="204"/>
      <c r="E26" s="203"/>
      <c r="F26" s="173">
        <f t="shared" si="0"/>
        <v>0</v>
      </c>
    </row>
    <row r="27" spans="1:6" ht="12.75">
      <c r="A27" s="138">
        <v>25</v>
      </c>
      <c r="B27" s="200"/>
      <c r="C27" s="201"/>
      <c r="D27" s="204"/>
      <c r="E27" s="203"/>
      <c r="F27" s="173">
        <f t="shared" si="0"/>
        <v>0</v>
      </c>
    </row>
    <row r="28" spans="1:6" ht="12.75">
      <c r="A28" s="138">
        <v>26</v>
      </c>
      <c r="B28" s="200"/>
      <c r="C28" s="201"/>
      <c r="D28" s="205"/>
      <c r="E28" s="203"/>
      <c r="F28" s="173">
        <f t="shared" si="0"/>
        <v>0</v>
      </c>
    </row>
    <row r="29" spans="1:6" ht="12.75">
      <c r="A29" s="138">
        <v>27</v>
      </c>
      <c r="B29" s="200"/>
      <c r="C29" s="201"/>
      <c r="D29" s="205"/>
      <c r="E29" s="203"/>
      <c r="F29" s="173">
        <f t="shared" si="0"/>
        <v>0</v>
      </c>
    </row>
    <row r="30" spans="1:6" ht="12.75">
      <c r="A30" s="138">
        <v>28</v>
      </c>
      <c r="B30" s="200"/>
      <c r="C30" s="201"/>
      <c r="D30" s="205"/>
      <c r="E30" s="203"/>
      <c r="F30" s="173">
        <f t="shared" si="0"/>
        <v>0</v>
      </c>
    </row>
    <row r="31" spans="1:6" ht="12.75">
      <c r="A31" s="138">
        <v>29</v>
      </c>
      <c r="B31" s="200"/>
      <c r="C31" s="201"/>
      <c r="D31" s="205"/>
      <c r="E31" s="203"/>
      <c r="F31" s="173">
        <f t="shared" si="0"/>
        <v>0</v>
      </c>
    </row>
    <row r="32" spans="1:6" ht="12.75">
      <c r="A32" s="138">
        <v>30</v>
      </c>
      <c r="B32" s="200"/>
      <c r="C32" s="201"/>
      <c r="D32" s="205"/>
      <c r="E32" s="203"/>
      <c r="F32" s="173">
        <f t="shared" si="0"/>
        <v>0</v>
      </c>
    </row>
    <row r="33" spans="1:6" ht="12.75">
      <c r="A33" s="138">
        <v>31</v>
      </c>
      <c r="B33" s="200"/>
      <c r="C33" s="201"/>
      <c r="D33" s="206"/>
      <c r="E33" s="203"/>
      <c r="F33" s="173">
        <f t="shared" si="0"/>
        <v>0</v>
      </c>
    </row>
    <row r="34" spans="1:6" s="198" customFormat="1" ht="12.75">
      <c r="A34" s="68"/>
      <c r="B34" s="68" t="s">
        <v>13</v>
      </c>
      <c r="C34" s="195"/>
      <c r="D34" s="73"/>
      <c r="E34" s="196"/>
      <c r="F34" s="197">
        <f>SUM(F3:F33)</f>
        <v>0</v>
      </c>
    </row>
    <row r="35" spans="1:6" ht="12.75">
      <c r="A35" s="68"/>
      <c r="B35" s="68" t="s">
        <v>67</v>
      </c>
      <c r="C35" s="195"/>
      <c r="D35" s="73"/>
      <c r="E35" s="196"/>
      <c r="F35" s="197" t="e">
        <f>F34/'1. Receitas '!E15*100</f>
        <v>#DIV/0!</v>
      </c>
    </row>
  </sheetData>
  <sheetProtection password="C662" sheet="1"/>
  <protectedRanges>
    <protectedRange password="FC3C" sqref="A3:A33" name="Intervalo1_2"/>
  </protectedRanges>
  <mergeCells count="1">
    <mergeCell ref="A1:F1"/>
  </mergeCells>
  <printOptions/>
  <pageMargins left="0.511811024" right="0.511811024" top="0.787401575" bottom="0.787401575" header="0.31496062" footer="0.3149606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UFPE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PROPESQ</dc:creator>
  <cp:keywords/>
  <dc:description/>
  <cp:lastModifiedBy>UFPECIG</cp:lastModifiedBy>
  <cp:lastPrinted>2019-10-01T15:50:12Z</cp:lastPrinted>
  <dcterms:created xsi:type="dcterms:W3CDTF">2007-12-07T11:32:57Z</dcterms:created>
  <dcterms:modified xsi:type="dcterms:W3CDTF">2019-10-02T18:51:52Z</dcterms:modified>
  <cp:category/>
  <cp:version/>
  <cp:contentType/>
  <cp:contentStatus/>
</cp:coreProperties>
</file>