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Meu Drive\PPGBAS - Documentos\Seleção\Seleção 2026.1 - PROC 083199-2025-05\DOCs acesso público\"/>
    </mc:Choice>
  </mc:AlternateContent>
  <xr:revisionPtr revIDLastSave="0" documentId="13_ncr:1_{71FE0887-DE00-49E2-A3FF-0EDE6DEA55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crição" sheetId="1" r:id="rId1"/>
    <sheet name="Planilh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pDnzai8A0Dr3FCD6mAP1nV87ZY5uRxrSKLqT9yPw2Kc="/>
    </ext>
  </extLst>
</workbook>
</file>

<file path=xl/calcChain.xml><?xml version="1.0" encoding="utf-8"?>
<calcChain xmlns="http://schemas.openxmlformats.org/spreadsheetml/2006/main">
  <c r="F17" i="2" l="1"/>
  <c r="A17" i="2"/>
  <c r="B15" i="2"/>
  <c r="A15" i="2"/>
  <c r="B14" i="2"/>
  <c r="A14" i="2"/>
  <c r="B13" i="2"/>
  <c r="A13" i="2"/>
  <c r="B12" i="2"/>
  <c r="A12" i="2"/>
  <c r="B11" i="2"/>
  <c r="A11" i="2"/>
  <c r="I10" i="2"/>
  <c r="H10" i="2"/>
  <c r="G10" i="2"/>
  <c r="D10" i="2"/>
  <c r="C10" i="2"/>
  <c r="B10" i="2"/>
  <c r="A10" i="2"/>
  <c r="F9" i="2"/>
  <c r="A9" i="2"/>
  <c r="A7" i="2"/>
  <c r="A6" i="2"/>
  <c r="L54" i="1"/>
  <c r="H54" i="1"/>
  <c r="L53" i="1"/>
  <c r="H53" i="1"/>
  <c r="L52" i="1"/>
  <c r="H52" i="1"/>
  <c r="L51" i="1"/>
  <c r="H51" i="1"/>
  <c r="L50" i="1"/>
  <c r="H50" i="1"/>
  <c r="L49" i="1"/>
  <c r="H49" i="1"/>
  <c r="L48" i="1"/>
  <c r="H48" i="1"/>
  <c r="L47" i="1"/>
  <c r="H47" i="1"/>
  <c r="L46" i="1"/>
  <c r="H46" i="1"/>
  <c r="L45" i="1"/>
  <c r="H45" i="1"/>
  <c r="L44" i="1"/>
  <c r="H44" i="1"/>
  <c r="L43" i="1"/>
  <c r="H43" i="1"/>
  <c r="L42" i="1"/>
  <c r="H42" i="1"/>
  <c r="L41" i="1"/>
  <c r="H41" i="1"/>
  <c r="L40" i="1"/>
  <c r="H40" i="1"/>
  <c r="L39" i="1"/>
  <c r="H39" i="1"/>
  <c r="L38" i="1"/>
  <c r="H38" i="1"/>
  <c r="L37" i="1"/>
  <c r="H37" i="1"/>
  <c r="L35" i="1"/>
  <c r="H35" i="1"/>
  <c r="L34" i="1"/>
  <c r="H34" i="1"/>
  <c r="L33" i="1"/>
  <c r="H33" i="1"/>
  <c r="L32" i="1"/>
  <c r="H32" i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L22" i="1"/>
  <c r="H22" i="1"/>
  <c r="L21" i="1"/>
  <c r="H21" i="1"/>
  <c r="L20" i="1"/>
  <c r="H20" i="1"/>
  <c r="L19" i="1"/>
  <c r="H19" i="1"/>
  <c r="L18" i="1"/>
  <c r="H18" i="1"/>
  <c r="L17" i="1"/>
  <c r="H17" i="1"/>
  <c r="L16" i="1"/>
  <c r="H16" i="1"/>
  <c r="L15" i="1"/>
  <c r="H15" i="1"/>
  <c r="L14" i="1"/>
  <c r="H14" i="1"/>
  <c r="L13" i="1"/>
  <c r="H13" i="1"/>
  <c r="L12" i="1"/>
  <c r="H12" i="1"/>
  <c r="L11" i="1"/>
  <c r="H11" i="1"/>
  <c r="I25" i="1" l="1"/>
  <c r="G65" i="1" s="1"/>
  <c r="H65" i="1" s="1"/>
  <c r="D13" i="2" s="1"/>
  <c r="M25" i="1"/>
  <c r="K65" i="1" s="1"/>
  <c r="G13" i="2" s="1"/>
  <c r="B24" i="2" s="1"/>
  <c r="I30" i="1"/>
  <c r="G66" i="1" s="1"/>
  <c r="H66" i="1" s="1"/>
  <c r="D14" i="2" s="1"/>
  <c r="M30" i="1"/>
  <c r="K66" i="1" s="1"/>
  <c r="M66" i="1" s="1"/>
  <c r="I14" i="2" s="1"/>
  <c r="I18" i="1"/>
  <c r="G64" i="1" s="1"/>
  <c r="H64" i="1" s="1"/>
  <c r="D12" i="2" s="1"/>
  <c r="M45" i="1"/>
  <c r="K67" i="1" s="1"/>
  <c r="M67" i="1" s="1"/>
  <c r="I15" i="2" s="1"/>
  <c r="I45" i="1"/>
  <c r="M18" i="1"/>
  <c r="K64" i="1" s="1"/>
  <c r="I11" i="1"/>
  <c r="G63" i="1" s="1"/>
  <c r="M11" i="1"/>
  <c r="K63" i="1" s="1"/>
  <c r="C13" i="2"/>
  <c r="C14" i="2" l="1"/>
  <c r="M65" i="1"/>
  <c r="I13" i="2" s="1"/>
  <c r="L65" i="1"/>
  <c r="H13" i="2" s="1"/>
  <c r="L66" i="1"/>
  <c r="H14" i="2" s="1"/>
  <c r="G67" i="1"/>
  <c r="H67" i="1" s="1"/>
  <c r="D15" i="2" s="1"/>
  <c r="I56" i="1"/>
  <c r="A58" i="1" s="1"/>
  <c r="A59" i="1" s="1"/>
  <c r="G14" i="2"/>
  <c r="B25" i="2" s="1"/>
  <c r="L64" i="1"/>
  <c r="H12" i="2" s="1"/>
  <c r="C12" i="2"/>
  <c r="G12" i="2"/>
  <c r="B23" i="2" s="1"/>
  <c r="M64" i="1"/>
  <c r="I12" i="2" s="1"/>
  <c r="G15" i="2"/>
  <c r="B26" i="2" s="1"/>
  <c r="C15" i="2"/>
  <c r="M56" i="1"/>
  <c r="H63" i="1"/>
  <c r="C11" i="2"/>
  <c r="L63" i="1"/>
  <c r="H11" i="2" s="1"/>
  <c r="M63" i="1"/>
  <c r="G11" i="2"/>
  <c r="B22" i="2" s="1"/>
  <c r="L67" i="1" l="1"/>
  <c r="H15" i="2" s="1"/>
  <c r="I11" i="2"/>
  <c r="M68" i="1"/>
  <c r="I17" i="2" s="1"/>
  <c r="D11" i="2"/>
  <c r="H68" i="1"/>
  <c r="D17" i="2" s="1"/>
</calcChain>
</file>

<file path=xl/sharedStrings.xml><?xml version="1.0" encoding="utf-8"?>
<sst xmlns="http://schemas.openxmlformats.org/spreadsheetml/2006/main" count="97" uniqueCount="86">
  <si>
    <t>UNIVERSIDADE FEDERAL DE PERNAMBUCO</t>
  </si>
  <si>
    <t>PROGRAMA DE PÓS-GRADUAÇÃO EM BIOLOGIA APLICADA A SAÚDE - PPGBAS</t>
  </si>
  <si>
    <t>NOME COMPLETO DO(A) CANDIDATO(A):</t>
  </si>
  <si>
    <t>NOME DO CANDIDATO</t>
  </si>
  <si>
    <t>VAGA:</t>
  </si>
  <si>
    <t>SELECIONE O NÍVEL</t>
  </si>
  <si>
    <t>OBSERVAÇÃO: Os documentos comprobatórios devem ser anexados no formato PDF (em único arquivo), em campo específico do formulário de inscrição, devendo seguir OBRIGATORIAMENTE a ordem informada nesta planilha (coluna "NÚMERO DO DOCUMENTO")</t>
  </si>
  <si>
    <t>NOTA POR ITEM</t>
  </si>
  <si>
    <t>PONTUAÇÃO MÁXIMA</t>
  </si>
  <si>
    <t>NOTA DO HISTÓRICO ou QTD. DE TÍTULOS</t>
  </si>
  <si>
    <t>NÚMERO (PÁGINA) DO DOCUMENTO</t>
  </si>
  <si>
    <t>PONTUAÇÃO PRELIMINAR</t>
  </si>
  <si>
    <t>PARCIAL PRELIMINAR</t>
  </si>
  <si>
    <t>VALIDAÇÃO DA COMISSÃO - CONTAGEM</t>
  </si>
  <si>
    <t>PONTUAÇÃO FINAL</t>
  </si>
  <si>
    <t>PARCIAL FINAL</t>
  </si>
  <si>
    <r>
      <rPr>
        <b/>
        <sz val="12"/>
        <color rgb="FF000000"/>
        <rFont val="Calibri"/>
      </rPr>
      <t xml:space="preserve">1-TITULAÇÃO (peso 2,5)
</t>
    </r>
    <r>
      <rPr>
        <sz val="12"/>
        <color rgb="FF000000"/>
        <rFont val="Calibri"/>
      </rPr>
      <t>Pontuação Máxima (10 pontos)</t>
    </r>
  </si>
  <si>
    <r>
      <rPr>
        <b/>
        <sz val="12"/>
        <color rgb="FF000000"/>
        <rFont val="Calibri"/>
      </rPr>
      <t>Monitoria</t>
    </r>
    <r>
      <rPr>
        <sz val="12"/>
        <color rgb="FF000000"/>
        <rFont val="Calibri"/>
      </rPr>
      <t xml:space="preserve"> 
     - 1,0 por ano (Máximo 4)</t>
    </r>
  </si>
  <si>
    <r>
      <rPr>
        <b/>
        <sz val="12"/>
        <color rgb="FF000000"/>
        <rFont val="Calibri"/>
      </rPr>
      <t>Pesquisa (PIBIC)</t>
    </r>
    <r>
      <rPr>
        <sz val="12"/>
        <color rgb="FF000000"/>
        <rFont val="Calibri"/>
      </rPr>
      <t xml:space="preserve"> 
     - 2,5 por ano (Máximo 5)</t>
    </r>
  </si>
  <si>
    <r>
      <rPr>
        <b/>
        <sz val="12"/>
        <color rgb="FF000000"/>
        <rFont val="Calibri"/>
      </rPr>
      <t xml:space="preserve">Especialização em outras áreas (360 h)
</t>
    </r>
    <r>
      <rPr>
        <sz val="12"/>
        <color rgb="FF000000"/>
        <rFont val="Calibri"/>
      </rPr>
      <t xml:space="preserve">     - 1,0 por especialização concluída (Máximo 2,0)</t>
    </r>
  </si>
  <si>
    <r>
      <rPr>
        <b/>
        <sz val="12"/>
        <color rgb="FF000000"/>
        <rFont val="Calibri"/>
      </rPr>
      <t xml:space="preserve">Aperfeiçoamento (180 h)
</t>
    </r>
    <r>
      <rPr>
        <sz val="12"/>
        <color rgb="FF000000"/>
        <rFont val="Calibri"/>
      </rPr>
      <t xml:space="preserve">     - 1,0 por aperfeiçoamento concluída (Máximo 2,0)</t>
    </r>
  </si>
  <si>
    <r>
      <rPr>
        <b/>
        <sz val="12"/>
        <color rgb="FF000000"/>
        <rFont val="Calibri"/>
      </rPr>
      <t xml:space="preserve">Disciplinas em cursos de pós-graduação na área do Programa
</t>
    </r>
    <r>
      <rPr>
        <sz val="12"/>
        <color rgb="FF000000"/>
        <rFont val="Calibri"/>
      </rPr>
      <t xml:space="preserve">     - 0,1 por disciplina (Máximo 1,0)</t>
    </r>
  </si>
  <si>
    <r>
      <rPr>
        <b/>
        <sz val="12"/>
        <color rgb="FF000000"/>
        <rFont val="Calibri"/>
      </rPr>
      <t xml:space="preserve">2 - EXPERIÊNCIA PROFISSIONAL (peso 0,5)
</t>
    </r>
    <r>
      <rPr>
        <sz val="12"/>
        <color rgb="FF000000"/>
        <rFont val="Calibri"/>
      </rPr>
      <t>Pontuação Máxima (10 pontos)</t>
    </r>
  </si>
  <si>
    <r>
      <rPr>
        <b/>
        <sz val="12"/>
        <color rgb="FF000000"/>
        <rFont val="Calibri"/>
      </rPr>
      <t xml:space="preserve">Professor de ensino fundamental
</t>
    </r>
    <r>
      <rPr>
        <sz val="12"/>
        <color rgb="FF000000"/>
        <rFont val="Calibri"/>
      </rPr>
      <t xml:space="preserve">     - 1,0 por ano (Máximo 5)</t>
    </r>
  </si>
  <si>
    <r>
      <rPr>
        <b/>
        <sz val="12"/>
        <color rgb="FF000000"/>
        <rFont val="Calibri"/>
      </rPr>
      <t xml:space="preserve">Professor de ensino médio na área do Programa
</t>
    </r>
    <r>
      <rPr>
        <sz val="12"/>
        <color rgb="FF000000"/>
        <rFont val="Calibri"/>
      </rPr>
      <t xml:space="preserve">     - 1,5 por ano (Máximo 6)</t>
    </r>
  </si>
  <si>
    <r>
      <rPr>
        <b/>
        <sz val="12"/>
        <color rgb="FF000000"/>
        <rFont val="Calibri"/>
      </rPr>
      <t xml:space="preserve">Professor de terceiro grau de áres afins
</t>
    </r>
    <r>
      <rPr>
        <sz val="12"/>
        <color rgb="FF000000"/>
        <rFont val="Calibri"/>
      </rPr>
      <t xml:space="preserve">     - 2,0 por ano (Máximo 8)</t>
    </r>
  </si>
  <si>
    <r>
      <rPr>
        <b/>
        <sz val="12"/>
        <color rgb="FF000000"/>
        <rFont val="Calibri"/>
      </rPr>
      <t xml:space="preserve">Profissional na área do Programa ou em áreas afins (pesquisador, fiscal, perito, etc.)
</t>
    </r>
    <r>
      <rPr>
        <sz val="12"/>
        <color rgb="FF000000"/>
        <rFont val="Calibri"/>
      </rPr>
      <t xml:space="preserve">     - 1,0 por ano (Máximo 5)</t>
    </r>
  </si>
  <si>
    <r>
      <rPr>
        <b/>
        <sz val="12"/>
        <color rgb="FF000000"/>
        <rFont val="Calibri"/>
      </rPr>
      <t xml:space="preserve">Consultor efetivado em projetos de pesquisa, ensino e consultoria
</t>
    </r>
    <r>
      <rPr>
        <sz val="12"/>
        <color rgb="FF000000"/>
        <rFont val="Calibri"/>
      </rPr>
      <t xml:space="preserve">     - 1,0 por ano (Máximo 5)</t>
    </r>
  </si>
  <si>
    <r>
      <rPr>
        <b/>
        <sz val="12"/>
        <color rgb="FF000000"/>
        <rFont val="Calibri"/>
      </rPr>
      <t xml:space="preserve">Outras atividades (técnico em pesquisa, assistente de laboratório, etc.)
</t>
    </r>
    <r>
      <rPr>
        <sz val="12"/>
        <color rgb="FF000000"/>
        <rFont val="Calibri"/>
      </rPr>
      <t xml:space="preserve">     - 1,0 por ano (Máximo 5)</t>
    </r>
  </si>
  <si>
    <r>
      <rPr>
        <b/>
        <sz val="12"/>
        <color rgb="FF000000"/>
        <rFont val="Calibri"/>
      </rPr>
      <t xml:space="preserve">Atividades desenvolvidas sem vínculo empregatício (instrutor, consultor temporário, etc.)
</t>
    </r>
    <r>
      <rPr>
        <sz val="12"/>
        <color rgb="FF000000"/>
        <rFont val="Calibri"/>
      </rPr>
      <t xml:space="preserve">     - 0,5 por ano (Máximo 5)</t>
    </r>
  </si>
  <si>
    <r>
      <rPr>
        <b/>
        <sz val="12"/>
        <color rgb="FF000000"/>
        <rFont val="Calibri"/>
      </rPr>
      <t xml:space="preserve">3 - ATIVIDADE DE PESQUISA (peso 2,0)
</t>
    </r>
    <r>
      <rPr>
        <sz val="12"/>
        <color rgb="FF000000"/>
        <rFont val="Calibri"/>
      </rPr>
      <t>Pontuação Máxima (10 pontos)</t>
    </r>
  </si>
  <si>
    <r>
      <rPr>
        <b/>
        <sz val="12"/>
        <color rgb="FF000000"/>
        <rFont val="Calibri"/>
      </rPr>
      <t xml:space="preserve">Estágio voluntário, mínimo 120 horas
</t>
    </r>
    <r>
      <rPr>
        <sz val="12"/>
        <color rgb="FF000000"/>
        <rFont val="Calibri"/>
      </rPr>
      <t xml:space="preserve">     - 1,0 por cada 120 horas (Máximo 6)</t>
    </r>
  </si>
  <si>
    <r>
      <rPr>
        <b/>
        <sz val="12"/>
        <color rgb="FF000000"/>
        <rFont val="Calibri"/>
      </rPr>
      <t xml:space="preserve">Bolsa de Iniciação Científica ou similar
</t>
    </r>
    <r>
      <rPr>
        <sz val="12"/>
        <color rgb="FF000000"/>
        <rFont val="Calibri"/>
      </rPr>
      <t xml:space="preserve">     - 1,0 por ano de bolsa (Máximo 5)</t>
    </r>
  </si>
  <si>
    <r>
      <rPr>
        <b/>
        <sz val="12"/>
        <color rgb="FF000000"/>
        <rFont val="Calibri"/>
      </rPr>
      <t xml:space="preserve">Bolsa de aperfeiçoamento ou similar
</t>
    </r>
    <r>
      <rPr>
        <sz val="12"/>
        <color rgb="FF000000"/>
        <rFont val="Calibri"/>
      </rPr>
      <t xml:space="preserve">     - 1,0 por ano de bolsa (Máximo 2)</t>
    </r>
  </si>
  <si>
    <r>
      <rPr>
        <b/>
        <sz val="12"/>
        <color rgb="FF000000"/>
        <rFont val="Calibri"/>
      </rPr>
      <t xml:space="preserve">Outras atividades relevantes (ex.: orientação de estágios e monografias)
</t>
    </r>
    <r>
      <rPr>
        <sz val="12"/>
        <color rgb="FF000000"/>
        <rFont val="Calibri"/>
      </rPr>
      <t xml:space="preserve">     - 1,0 por orientação concluída (Máximo 2)</t>
    </r>
  </si>
  <si>
    <r>
      <rPr>
        <b/>
        <sz val="12"/>
        <color rgb="FF000000"/>
        <rFont val="Calibri"/>
      </rPr>
      <t xml:space="preserve">4 - PRODUÇÃO ACADÊMICA (peso 4,0)
</t>
    </r>
    <r>
      <rPr>
        <sz val="12"/>
        <color rgb="FF000000"/>
        <rFont val="Calibri"/>
      </rPr>
      <t>Pontuação Máxima (10 pontos)</t>
    </r>
  </si>
  <si>
    <r>
      <rPr>
        <b/>
        <sz val="12"/>
        <color rgb="FF000000"/>
        <rFont val="Calibri"/>
      </rPr>
      <t xml:space="preserve">Apresentação de trabalhos/resumos em congressos de estudantes
</t>
    </r>
    <r>
      <rPr>
        <sz val="12"/>
        <color rgb="FF000000"/>
        <rFont val="Calibri"/>
      </rPr>
      <t xml:space="preserve">     - 0,2 (Máximo 1,0)</t>
    </r>
  </si>
  <si>
    <r>
      <rPr>
        <b/>
        <sz val="12"/>
        <color rgb="FF000000"/>
        <rFont val="Calibri"/>
      </rPr>
      <t xml:space="preserve">Apresentação de trabalhos/resumos em congressos profissionais locais/regionais
</t>
    </r>
    <r>
      <rPr>
        <sz val="12"/>
        <color rgb="FF000000"/>
        <rFont val="Calibri"/>
      </rPr>
      <t xml:space="preserve">     - 0,5 (Máximo 3)</t>
    </r>
  </si>
  <si>
    <r>
      <rPr>
        <b/>
        <sz val="12"/>
        <color rgb="FF000000"/>
        <rFont val="Calibri"/>
      </rPr>
      <t xml:space="preserve">Apresentação de trabalhos/resumos em congressos profissionais nacionais
</t>
    </r>
    <r>
      <rPr>
        <sz val="12"/>
        <color rgb="FF000000"/>
        <rFont val="Calibri"/>
      </rPr>
      <t xml:space="preserve">     - 0,8 (Máximo 4)</t>
    </r>
  </si>
  <si>
    <r>
      <rPr>
        <b/>
        <sz val="12"/>
        <color rgb="FF000000"/>
        <rFont val="Calibri"/>
      </rPr>
      <t xml:space="preserve">Publicação de trabalhos completos em anais de congresso nacional
</t>
    </r>
    <r>
      <rPr>
        <sz val="12"/>
        <color rgb="FF000000"/>
        <rFont val="Calibri"/>
      </rPr>
      <t xml:space="preserve">     - 1,0 (Máximo 3) (no caso do candidato ser o primeiro ou último autor da publicação ele terá 100% da nota, caso contrário terá 50% da nota).</t>
    </r>
  </si>
  <si>
    <r>
      <rPr>
        <b/>
        <sz val="12"/>
        <color rgb="FF000000"/>
        <rFont val="Calibri"/>
      </rPr>
      <t xml:space="preserve">Apresentação de trabalhos/resumos em congressos internacionais
</t>
    </r>
    <r>
      <rPr>
        <sz val="12"/>
        <color rgb="FF000000"/>
        <rFont val="Calibri"/>
      </rPr>
      <t xml:space="preserve">     - 1,0 (Máximo 3)</t>
    </r>
  </si>
  <si>
    <r>
      <rPr>
        <b/>
        <sz val="12"/>
        <color rgb="FF000000"/>
        <rFont val="Calibri"/>
      </rPr>
      <t xml:space="preserve">Publicação de trabalhos completos em anais de congresso internacional
</t>
    </r>
    <r>
      <rPr>
        <sz val="12"/>
        <color rgb="FF000000"/>
        <rFont val="Calibri"/>
      </rPr>
      <t xml:space="preserve">     - 1,5 (Máximo 3) (no caso do candidato ser o primeiro ou último autor da publicação ele terá 100% da nota, caso contrário terá 50% da nota).</t>
    </r>
  </si>
  <si>
    <r>
      <rPr>
        <b/>
        <sz val="12"/>
        <color rgb="FF000000"/>
        <rFont val="Calibri"/>
      </rPr>
      <t>Publicação em revista nacional/internacional inclusa no Qualis/CAPES
     -</t>
    </r>
    <r>
      <rPr>
        <sz val="12"/>
        <color rgb="FF000000"/>
        <rFont val="Calibri"/>
      </rPr>
      <t xml:space="preserve"> Publicações em revistas avaliadas pelo JCR com fator de impacto equivalente a classificação “Qualis” abaixo terão pontuação similar.</t>
    </r>
  </si>
  <si>
    <r>
      <rPr>
        <b/>
        <sz val="12"/>
        <color rgb="FF000000"/>
        <rFont val="Calibri"/>
      </rPr>
      <t xml:space="preserve">Publicação de capítulos de livros
</t>
    </r>
    <r>
      <rPr>
        <sz val="12"/>
        <color rgb="FF000000"/>
        <rFont val="Calibri"/>
      </rPr>
      <t xml:space="preserve">     - 2,0 (Máximo 6,0)</t>
    </r>
  </si>
  <si>
    <r>
      <rPr>
        <b/>
        <sz val="12"/>
        <color rgb="FF000000"/>
        <rFont val="Calibri"/>
      </rPr>
      <t xml:space="preserve">Patente com registro de depósito
</t>
    </r>
    <r>
      <rPr>
        <sz val="12"/>
        <color rgb="FF000000"/>
        <rFont val="Calibri"/>
      </rPr>
      <t xml:space="preserve">     - 3,0 por patente</t>
    </r>
  </si>
  <si>
    <r>
      <rPr>
        <b/>
        <sz val="12"/>
        <color rgb="FF000000"/>
        <rFont val="Calibri"/>
      </rPr>
      <t xml:space="preserve"> 5 - ATIVIDADES DE EXTENSÃO (peso 1,0)
</t>
    </r>
    <r>
      <rPr>
        <sz val="12"/>
        <color rgb="FF000000"/>
        <rFont val="Calibri"/>
      </rPr>
      <t>Pontuação Máxima (10 pontos)</t>
    </r>
  </si>
  <si>
    <r>
      <rPr>
        <b/>
        <sz val="12"/>
        <color rgb="FF000000"/>
        <rFont val="Calibri"/>
      </rPr>
      <t xml:space="preserve">Participação em congressos e simpósios sem apresentação de trabalho
</t>
    </r>
    <r>
      <rPr>
        <sz val="12"/>
        <color rgb="FF000000"/>
        <rFont val="Calibri"/>
      </rPr>
      <t xml:space="preserve">     - 0,2 por participação (Máximo 1,0)</t>
    </r>
  </si>
  <si>
    <r>
      <rPr>
        <b/>
        <sz val="12"/>
        <color rgb="FF000000"/>
        <rFont val="Calibri"/>
      </rPr>
      <t xml:space="preserve">Minicurso (mínimo 12h), como aluno
</t>
    </r>
    <r>
      <rPr>
        <sz val="12"/>
        <color rgb="FF000000"/>
        <rFont val="Calibri"/>
      </rPr>
      <t xml:space="preserve">     - 0,5 por minicurso (Máximo 3)</t>
    </r>
  </si>
  <si>
    <r>
      <rPr>
        <b/>
        <sz val="12"/>
        <color rgb="FF000000"/>
        <rFont val="Calibri"/>
      </rPr>
      <t xml:space="preserve">Participação em cursos com média duração (min. 40h)
</t>
    </r>
    <r>
      <rPr>
        <sz val="12"/>
        <color rgb="FF000000"/>
        <rFont val="Calibri"/>
      </rPr>
      <t xml:space="preserve">     - 1,0 por curso (Máximo 3)</t>
    </r>
  </si>
  <si>
    <r>
      <rPr>
        <b/>
        <sz val="12"/>
        <color rgb="FF000000"/>
        <rFont val="Calibri"/>
      </rPr>
      <t xml:space="preserve">Palestrante/Monitor em eventos científicos e de extensão locais, minicursos
</t>
    </r>
    <r>
      <rPr>
        <sz val="12"/>
        <color rgb="FF000000"/>
        <rFont val="Calibri"/>
      </rPr>
      <t xml:space="preserve">     - 1,0 por evento (Máximo 3)</t>
    </r>
  </si>
  <si>
    <r>
      <rPr>
        <b/>
        <sz val="12"/>
        <color rgb="FF000000"/>
        <rFont val="Calibri"/>
      </rPr>
      <t xml:space="preserve">Participação em atividades de campo (ex.: expedições científicas, levantamentos faunísticos)
</t>
    </r>
    <r>
      <rPr>
        <sz val="12"/>
        <color rgb="FF000000"/>
        <rFont val="Calibri"/>
      </rPr>
      <t xml:space="preserve">     - 0,2 por atividade (Máximo 2)</t>
    </r>
  </si>
  <si>
    <r>
      <rPr>
        <b/>
        <sz val="12"/>
        <color rgb="FF000000"/>
        <rFont val="Calibri"/>
      </rPr>
      <t xml:space="preserve">Participação em Bancas Examinadoras de conclusão de curso
</t>
    </r>
    <r>
      <rPr>
        <sz val="12"/>
        <color rgb="FF000000"/>
        <rFont val="Calibri"/>
      </rPr>
      <t xml:space="preserve">     - 1,0 por banca (Máximo 3)</t>
    </r>
  </si>
  <si>
    <r>
      <rPr>
        <b/>
        <sz val="12"/>
        <color rgb="FF000000"/>
        <rFont val="Calibri"/>
      </rPr>
      <t xml:space="preserve">Comissão organizadora eventos científicos/extensão (Feiras de Ciências, Congressos etc.)
</t>
    </r>
    <r>
      <rPr>
        <sz val="12"/>
        <color rgb="FF000000"/>
        <rFont val="Calibri"/>
      </rPr>
      <t xml:space="preserve">     - 0,5 por comissão (Máximo 2,0)</t>
    </r>
  </si>
  <si>
    <r>
      <rPr>
        <b/>
        <sz val="12"/>
        <color rgb="FF000000"/>
        <rFont val="Calibri"/>
      </rPr>
      <t xml:space="preserve">Participação em projeto registrado de extensão
</t>
    </r>
    <r>
      <rPr>
        <sz val="12"/>
        <color rgb="FF000000"/>
        <rFont val="Calibri"/>
      </rPr>
      <t xml:space="preserve">     - 1,0 por projeto (Máximo 4,0)</t>
    </r>
  </si>
  <si>
    <r>
      <rPr>
        <b/>
        <sz val="12"/>
        <color rgb="FF000000"/>
        <rFont val="Calibri"/>
      </rPr>
      <t xml:space="preserve">Certificado de curso de língua estrangeira
</t>
    </r>
    <r>
      <rPr>
        <sz val="12"/>
        <color rgb="FF000000"/>
        <rFont val="Calibri"/>
      </rPr>
      <t xml:space="preserve">     - 1,0 por cada certificado (máximo 5,0)</t>
    </r>
  </si>
  <si>
    <r>
      <rPr>
        <b/>
        <sz val="12"/>
        <color rgb="FF000000"/>
        <rFont val="Calibri"/>
      </rPr>
      <t xml:space="preserve">Teste de proficiência (realizado nos últimos cinco anos)
</t>
    </r>
    <r>
      <rPr>
        <sz val="12"/>
        <color rgb="FF000000"/>
        <rFont val="Calibri"/>
      </rPr>
      <t xml:space="preserve">     - 5,0 por cada teste aprovado</t>
    </r>
  </si>
  <si>
    <t>PONTUAÇÃO PRELIMINAR TOTAL</t>
  </si>
  <si>
    <t>PONTUAÇÃO FINAL TOTAL</t>
  </si>
  <si>
    <t>RESULTADO PRELIMINAR</t>
  </si>
  <si>
    <t>CÁLCULO DA NOTA PELO PREENCHIMENTO DO CANDIDATO</t>
  </si>
  <si>
    <t>CÁLCULO DA NOTA PELA VALIDAÇÃO DA COMISSÃO</t>
  </si>
  <si>
    <t>CRITÉRIO</t>
  </si>
  <si>
    <t>Peso</t>
  </si>
  <si>
    <t xml:space="preserve">Nota Critério Canditado (NCC) </t>
  </si>
  <si>
    <t>Nota Ponderada Candidato</t>
  </si>
  <si>
    <t>Nota Critério (NCF)</t>
  </si>
  <si>
    <t>Diferença (NCF-NCC)</t>
  </si>
  <si>
    <t>Nota Ponderada Final</t>
  </si>
  <si>
    <t>1-TITULAÇÃO (peso 2,5) Pontuação Máxima (10 pontos)</t>
  </si>
  <si>
    <t>2 - EXPERIÊNCIA PROFISSIONAL (peso 0,5) Pontuação Máxima (10 pontos)</t>
  </si>
  <si>
    <t>3 - ATIVIDADE DE PESQUISA (peso 2,0) Pontuação Máxima (10 pontos)</t>
  </si>
  <si>
    <t>4 - PRODUÇÃO ACADÊMICA (peso 4,0) Pontuação Máxima (10 pontos)</t>
  </si>
  <si>
    <t>5 - ATIVIDADES DE EXTENSÃO (peso 1,0) Pontuação Máxima (10 pontos)</t>
  </si>
  <si>
    <t>NCC - Nota do critério calculada pelas informações do inseridas pelo CANDIDATO</t>
  </si>
  <si>
    <t>NCF - Nota do critério calculada após avaliação da COMISSÃO</t>
  </si>
  <si>
    <r>
      <rPr>
        <sz val="12"/>
        <color rgb="FF000000"/>
        <rFont val="Calibri"/>
      </rPr>
      <t xml:space="preserve">RELATÓRIO DE AVALIAÇÃO DO </t>
    </r>
    <r>
      <rPr>
        <i/>
        <sz val="12"/>
        <color rgb="FF000000"/>
        <rFont val="Calibri"/>
      </rPr>
      <t>CURRICULUM VITAE</t>
    </r>
    <r>
      <rPr>
        <sz val="12"/>
        <color rgb="FF000000"/>
        <rFont val="Calibri"/>
      </rPr>
      <t xml:space="preserve"> - SELEÇÃO PPGBAS - 2024.1</t>
    </r>
  </si>
  <si>
    <t xml:space="preserve">       - Qualis A1 e A2 – 10,0</t>
  </si>
  <si>
    <t xml:space="preserve">       - Qualis A3 e A4 – 8,0</t>
  </si>
  <si>
    <t xml:space="preserve">       - Qualis B1 e B2 – 6,0</t>
  </si>
  <si>
    <t xml:space="preserve">       - Qualis B3 e B4  – 4,0</t>
  </si>
  <si>
    <r>
      <t xml:space="preserve">Publicação em revista nacional/internacional com Qualis C ou não inclusa no Qualis/CAPES
</t>
    </r>
    <r>
      <rPr>
        <sz val="12"/>
        <color rgb="FF000000"/>
        <rFont val="Calibri"/>
      </rPr>
      <t xml:space="preserve">     - 1,0 (Máximo 5,0)</t>
    </r>
  </si>
  <si>
    <r>
      <t xml:space="preserve">Outras atividades pertinentes ( ex.: prêmios científicos)
</t>
    </r>
    <r>
      <rPr>
        <sz val="12"/>
        <color rgb="FF000000"/>
        <rFont val="Calibri"/>
      </rPr>
      <t xml:space="preserve">     - 1,0 por atividade</t>
    </r>
  </si>
  <si>
    <r>
      <t xml:space="preserve">Média do Histórico Escolar da última titulação obtida (graduação ou mestrado)
</t>
    </r>
    <r>
      <rPr>
        <sz val="12"/>
        <color rgb="FF000000"/>
        <rFont val="Calibri"/>
      </rPr>
      <t xml:space="preserve">     * No caso de não haver nota nas disciplinas cursadas, aplicar: A=9.5, B=8.5, C=7.5
     - 9,0 para média geral entre 9 e 10.
     - 8,0 para média geral entre 8 e 8,9.
     - 7,0 para média geral entre 7 e 7,9.
     - 6,0 para média geral entre 6 e 6,9.
     - 5,0 para média geral entre 5 e 5,9.</t>
    </r>
  </si>
  <si>
    <r>
      <t xml:space="preserve">PLANILHA DE PONTUAÇÃO DO </t>
    </r>
    <r>
      <rPr>
        <b/>
        <i/>
        <sz val="14"/>
        <color rgb="FF000000"/>
        <rFont val="Calibri"/>
      </rPr>
      <t>CURRICULUM VITAE</t>
    </r>
    <r>
      <rPr>
        <b/>
        <sz val="14"/>
        <color rgb="FF000000"/>
        <rFont val="Calibri"/>
      </rPr>
      <t xml:space="preserve"> - SELEÇÃO PPGBAS - 2026.1</t>
    </r>
  </si>
  <si>
    <r>
      <t xml:space="preserve">Especialização na área do Programa (360 h)
</t>
    </r>
    <r>
      <rPr>
        <sz val="12"/>
        <color rgb="FF000000"/>
        <rFont val="Calibri"/>
      </rPr>
      <t xml:space="preserve">     - 2,0 por especialização concluída (Máximo 4,0)</t>
    </r>
  </si>
  <si>
    <r>
      <t xml:space="preserve">Participação em projeto de pesquisa aprovado por instâncias pertinentes como graduado
</t>
    </r>
    <r>
      <rPr>
        <sz val="12"/>
        <color rgb="FF000000"/>
        <rFont val="Calibri"/>
      </rPr>
      <t xml:space="preserve">     - 1,0 por participação (Máximo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</si>
</sst>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"/>
    <numFmt numFmtId="165" formatCode="0.000"/>
    <numFmt numFmtId="166" formatCode="0.0000"/>
  </numFmts>
  <fonts count="15" x14ac:knownFonts="1">
    <font>
      <sz val="10"/>
      <color rgb="FF000000"/>
      <name val="Arial"/>
      <scheme val="minor"/>
    </font>
    <font>
      <sz val="12"/>
      <color rgb="FF000000"/>
      <name val="Calibri"/>
    </font>
    <font>
      <sz val="14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0"/>
      <name val="Arial"/>
    </font>
    <font>
      <b/>
      <sz val="12"/>
      <color theme="1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9"/>
      <color rgb="FF000000"/>
      <name val="Calibri"/>
    </font>
    <font>
      <b/>
      <i/>
      <sz val="14"/>
      <color rgb="FF000000"/>
      <name val="Calibri"/>
    </font>
    <font>
      <i/>
      <sz val="12"/>
      <color rgb="FF000000"/>
      <name val="Calibri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D8D8D8"/>
        <bgColor rgb="FFD8D8D8"/>
      </patternFill>
    </fill>
    <fill>
      <patternFill patternType="solid">
        <fgColor rgb="FFCCFF66"/>
        <bgColor rgb="FFCCFF66"/>
      </patternFill>
    </fill>
    <fill>
      <patternFill patternType="solid">
        <fgColor rgb="FF00B0F0"/>
        <bgColor rgb="FF00B0F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 wrapText="1"/>
    </xf>
    <xf numFmtId="164" fontId="1" fillId="2" borderId="8" xfId="0" applyNumberFormat="1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1" fillId="5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5" fillId="0" borderId="0" xfId="0" applyFont="1" applyAlignment="1">
      <alignment horizontal="left" vertical="center" textRotation="90" wrapText="1"/>
    </xf>
    <xf numFmtId="0" fontId="5" fillId="0" borderId="0" xfId="0" applyFont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textRotation="90"/>
    </xf>
    <xf numFmtId="2" fontId="5" fillId="4" borderId="1" xfId="0" applyNumberFormat="1" applyFont="1" applyFill="1" applyBorder="1" applyAlignment="1">
      <alignment horizontal="right" vertical="center"/>
    </xf>
    <xf numFmtId="2" fontId="5" fillId="5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2" fontId="5" fillId="4" borderId="1" xfId="0" applyNumberFormat="1" applyFont="1" applyFill="1" applyBorder="1" applyAlignment="1">
      <alignment vertical="center"/>
    </xf>
    <xf numFmtId="2" fontId="5" fillId="5" borderId="15" xfId="0" applyNumberFormat="1" applyFont="1" applyFill="1" applyBorder="1" applyAlignment="1">
      <alignment horizontal="right" vertical="center"/>
    </xf>
    <xf numFmtId="0" fontId="9" fillId="0" borderId="0" xfId="0" applyFont="1"/>
    <xf numFmtId="0" fontId="1" fillId="0" borderId="0" xfId="0" applyFont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vertical="top" wrapText="1"/>
    </xf>
    <xf numFmtId="165" fontId="9" fillId="0" borderId="0" xfId="0" applyNumberFormat="1" applyFont="1"/>
    <xf numFmtId="0" fontId="10" fillId="0" borderId="0" xfId="0" applyFont="1" applyAlignment="1">
      <alignment vertical="top" wrapText="1"/>
    </xf>
    <xf numFmtId="166" fontId="9" fillId="0" borderId="0" xfId="0" applyNumberFormat="1" applyFont="1"/>
    <xf numFmtId="2" fontId="9" fillId="0" borderId="0" xfId="0" applyNumberFormat="1" applyFont="1"/>
    <xf numFmtId="0" fontId="10" fillId="3" borderId="15" xfId="0" applyFont="1" applyFill="1" applyBorder="1"/>
    <xf numFmtId="2" fontId="10" fillId="3" borderId="15" xfId="0" applyNumberFormat="1" applyFont="1" applyFill="1" applyBorder="1"/>
    <xf numFmtId="2" fontId="10" fillId="0" borderId="16" xfId="0" applyNumberFormat="1" applyFont="1" applyBorder="1"/>
    <xf numFmtId="0" fontId="11" fillId="0" borderId="0" xfId="0" applyFont="1"/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49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left" vertical="center" wrapText="1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5" fillId="0" borderId="9" xfId="0" applyFont="1" applyBorder="1" applyAlignment="1">
      <alignment horizontal="left" vertical="center" textRotation="90" wrapText="1"/>
    </xf>
    <xf numFmtId="0" fontId="7" fillId="0" borderId="10" xfId="0" applyFont="1" applyBorder="1"/>
    <xf numFmtId="0" fontId="7" fillId="0" borderId="11" xfId="0" applyFont="1" applyBorder="1"/>
    <xf numFmtId="2" fontId="5" fillId="3" borderId="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>
      <alignment horizontal="left" vertical="center"/>
    </xf>
    <xf numFmtId="0" fontId="5" fillId="5" borderId="12" xfId="0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5" fillId="5" borderId="12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right" vertical="center"/>
    </xf>
    <xf numFmtId="2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6" borderId="12" xfId="0" applyFont="1" applyFill="1" applyBorder="1" applyAlignment="1">
      <alignment horizontal="center"/>
    </xf>
  </cellXfs>
  <cellStyles count="1">
    <cellStyle name="Normal" xfId="0" builtinId="0"/>
  </cellStyles>
  <dxfs count="10">
    <dxf>
      <fill>
        <patternFill patternType="solid">
          <fgColor rgb="FFFF7C80"/>
          <bgColor rgb="FFFF7C80"/>
        </patternFill>
      </fill>
    </dxf>
    <dxf>
      <fill>
        <patternFill patternType="solid">
          <fgColor rgb="FFFFCC99"/>
          <bgColor rgb="FFFFCC99"/>
        </patternFill>
      </fill>
    </dxf>
    <dxf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0099FF"/>
          <bgColor rgb="FF0099FF"/>
        </patternFill>
      </fill>
    </dxf>
    <dxf>
      <font>
        <b/>
      </font>
      <fill>
        <patternFill patternType="solid">
          <fgColor rgb="FF00CC00"/>
          <bgColor rgb="FF00CC00"/>
        </patternFill>
      </fill>
    </dxf>
    <dxf>
      <font>
        <b/>
      </font>
      <fill>
        <patternFill patternType="solid">
          <fgColor rgb="FFFF0000"/>
          <bgColor rgb="FFFF0000"/>
        </patternFill>
      </fill>
    </dxf>
    <dxf>
      <font>
        <b/>
      </font>
      <fill>
        <patternFill patternType="solid">
          <fgColor rgb="FFD6E3BC"/>
          <bgColor rgb="FFD6E3B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  <color theme="0"/>
      </font>
      <fill>
        <patternFill patternType="solid">
          <fgColor rgb="FFCC0000"/>
          <bgColor rgb="FFCC0000"/>
        </patternFill>
      </fill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152400</xdr:colOff>
      <xdr:row>1</xdr:row>
      <xdr:rowOff>0</xdr:rowOff>
    </xdr:from>
    <xdr:ext cx="971550" cy="15621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1</xdr:row>
      <xdr:rowOff>133350</xdr:rowOff>
    </xdr:from>
    <xdr:ext cx="3324225" cy="1504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19150" cy="10001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180975</xdr:colOff>
      <xdr:row>0</xdr:row>
      <xdr:rowOff>104775</xdr:rowOff>
    </xdr:from>
    <xdr:ext cx="1447800" cy="7810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workbookViewId="0">
      <selection activeCell="G33" sqref="G33"/>
    </sheetView>
  </sheetViews>
  <sheetFormatPr defaultColWidth="12.5703125" defaultRowHeight="15" customHeight="1" x14ac:dyDescent="0.2"/>
  <cols>
    <col min="1" max="1" width="8.85546875" customWidth="1"/>
    <col min="2" max="2" width="89.42578125" customWidth="1"/>
    <col min="3" max="3" width="10" customWidth="1"/>
    <col min="4" max="4" width="14" customWidth="1"/>
    <col min="5" max="5" width="1.85546875" customWidth="1"/>
    <col min="6" max="6" width="18" customWidth="1"/>
    <col min="7" max="7" width="17.7109375" customWidth="1"/>
    <col min="8" max="8" width="22.42578125" customWidth="1"/>
    <col min="9" max="9" width="13.5703125" customWidth="1"/>
    <col min="10" max="10" width="2" customWidth="1"/>
    <col min="11" max="11" width="18.140625" customWidth="1"/>
    <col min="12" max="12" width="20" customWidth="1"/>
    <col min="13" max="13" width="17.85546875" customWidth="1"/>
    <col min="14" max="14" width="13.85546875" customWidth="1"/>
    <col min="15" max="15" width="22.42578125" customWidth="1"/>
    <col min="16" max="16" width="3.85546875" customWidth="1"/>
    <col min="17" max="17" width="26.7109375" customWidth="1"/>
    <col min="18" max="18" width="22.28515625" customWidth="1"/>
    <col min="19" max="19" width="18.5703125" customWidth="1"/>
    <col min="20" max="20" width="8.7109375" customWidth="1"/>
    <col min="21" max="28" width="8.85546875" customWidth="1"/>
  </cols>
  <sheetData>
    <row r="1" spans="1:28" ht="35.25" customHeight="1" x14ac:dyDescent="0.2">
      <c r="A1" s="1"/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.75" customHeight="1" x14ac:dyDescent="0.2">
      <c r="A2" s="67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4.75" customHeight="1" x14ac:dyDescent="0.2">
      <c r="A3" s="69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24.75" customHeight="1" x14ac:dyDescent="0.2">
      <c r="A4" s="69" t="s">
        <v>83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24.75" customHeight="1" x14ac:dyDescent="0.2">
      <c r="A5" s="1"/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4.75" customHeight="1" x14ac:dyDescent="0.2">
      <c r="A6" s="6"/>
      <c r="B6" s="7" t="s">
        <v>2</v>
      </c>
      <c r="C6" s="70" t="s">
        <v>3</v>
      </c>
      <c r="D6" s="71"/>
      <c r="E6" s="71"/>
      <c r="F6" s="71"/>
      <c r="G6" s="71"/>
      <c r="H6" s="71"/>
      <c r="I6" s="71"/>
      <c r="J6" s="71"/>
      <c r="K6" s="71"/>
      <c r="L6" s="71"/>
      <c r="M6" s="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4.75" customHeight="1" x14ac:dyDescent="0.2">
      <c r="A7" s="1"/>
      <c r="B7" s="7" t="s">
        <v>4</v>
      </c>
      <c r="C7" s="72" t="s">
        <v>5</v>
      </c>
      <c r="D7" s="71"/>
      <c r="E7" s="71"/>
      <c r="F7" s="71"/>
      <c r="G7" s="71"/>
      <c r="H7" s="71"/>
      <c r="I7" s="71"/>
      <c r="J7" s="71"/>
      <c r="K7" s="71"/>
      <c r="L7" s="71"/>
      <c r="M7" s="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2">
      <c r="A8" s="57" t="s">
        <v>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2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2">
      <c r="A10" s="9"/>
      <c r="B10" s="10"/>
      <c r="C10" s="11" t="s">
        <v>7</v>
      </c>
      <c r="D10" s="11" t="s">
        <v>8</v>
      </c>
      <c r="E10" s="78"/>
      <c r="F10" s="12" t="s">
        <v>9</v>
      </c>
      <c r="G10" s="12" t="s">
        <v>10</v>
      </c>
      <c r="H10" s="13" t="s">
        <v>11</v>
      </c>
      <c r="I10" s="13" t="s">
        <v>12</v>
      </c>
      <c r="J10" s="78"/>
      <c r="K10" s="14" t="s">
        <v>13</v>
      </c>
      <c r="L10" s="13" t="s">
        <v>14</v>
      </c>
      <c r="M10" s="13" t="s">
        <v>15</v>
      </c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31.5" x14ac:dyDescent="0.2">
      <c r="A11" s="63" t="s">
        <v>16</v>
      </c>
      <c r="B11" s="16" t="s">
        <v>17</v>
      </c>
      <c r="C11" s="17">
        <v>1</v>
      </c>
      <c r="D11" s="17">
        <v>4</v>
      </c>
      <c r="E11" s="64"/>
      <c r="F11" s="55"/>
      <c r="G11" s="56"/>
      <c r="H11" s="18">
        <f t="shared" ref="H11:H12" si="0">IF((C11*F11)&gt;=D11,D11,IF((F11*C11)&gt;=D11,D11,F11*C11))</f>
        <v>0</v>
      </c>
      <c r="I11" s="66">
        <f>IF(SUM(H11:H17)&gt;10,10,SUM(H11:H17))</f>
        <v>0</v>
      </c>
      <c r="J11" s="64"/>
      <c r="K11" s="19"/>
      <c r="L11" s="20">
        <f t="shared" ref="L11:L12" si="1">IF(K11="OK",H11,IF(K11="N",0,IF((K11*C11)&gt;D11,D11,K11*C11)))</f>
        <v>0</v>
      </c>
      <c r="M11" s="66">
        <f>IF(SUM(L11:L17)&gt;10,10,SUM(L11:L17))</f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31.5" x14ac:dyDescent="0.2">
      <c r="A12" s="64"/>
      <c r="B12" s="16" t="s">
        <v>18</v>
      </c>
      <c r="C12" s="17">
        <v>2.5</v>
      </c>
      <c r="D12" s="17">
        <v>5</v>
      </c>
      <c r="E12" s="64"/>
      <c r="F12" s="55"/>
      <c r="G12" s="56"/>
      <c r="H12" s="18">
        <f t="shared" si="0"/>
        <v>0</v>
      </c>
      <c r="I12" s="64"/>
      <c r="J12" s="64"/>
      <c r="K12" s="19"/>
      <c r="L12" s="20">
        <f t="shared" si="1"/>
        <v>0</v>
      </c>
      <c r="M12" s="6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10.25" customHeight="1" x14ac:dyDescent="0.2">
      <c r="A13" s="64"/>
      <c r="B13" s="16" t="s">
        <v>82</v>
      </c>
      <c r="C13" s="17"/>
      <c r="D13" s="17">
        <v>0</v>
      </c>
      <c r="E13" s="64"/>
      <c r="F13" s="55"/>
      <c r="G13" s="56"/>
      <c r="H13" s="18" t="str">
        <f>(IF(F13&lt;5,"0",IF(F13&lt;6,"5",IF(F13&lt;7,"6",IF(F13&lt;8,"7",IF(F13&lt;9,"8",IF(F13&lt;10,"9","9")))))*1))</f>
        <v>0</v>
      </c>
      <c r="I13" s="64"/>
      <c r="J13" s="64"/>
      <c r="K13" s="19"/>
      <c r="L13" s="20" t="str">
        <f>IF(K13="OK",H13,IF(K13="N",0,IF(K13&lt;5,"0",IF(K13&lt;6,"5",IF(K13&lt;7,"6",IF(K13&lt;8,"7",IF(K13&lt;9,"8",IF(K13&lt;10,"9","9")))))*1)))</f>
        <v>0</v>
      </c>
      <c r="M13" s="6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31.5" x14ac:dyDescent="0.2">
      <c r="A14" s="64"/>
      <c r="B14" s="16" t="s">
        <v>84</v>
      </c>
      <c r="C14" s="17">
        <v>2</v>
      </c>
      <c r="D14" s="17">
        <v>4</v>
      </c>
      <c r="E14" s="64"/>
      <c r="F14" s="55"/>
      <c r="G14" s="56"/>
      <c r="H14" s="18">
        <f t="shared" ref="H14:H35" si="2">IF((C14*F14)&gt;=D14,D14,IF((F14*C14)&gt;=D14,D14,F14*C14))</f>
        <v>0</v>
      </c>
      <c r="I14" s="64"/>
      <c r="J14" s="64"/>
      <c r="K14" s="19"/>
      <c r="L14" s="20">
        <f t="shared" ref="L14:L35" si="3">IF(K14="OK",H14,IF(K14="N",0,IF((K14*C14)&gt;D14,D14,K14*C14)))</f>
        <v>0</v>
      </c>
      <c r="M14" s="6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31.5" x14ac:dyDescent="0.2">
      <c r="A15" s="64"/>
      <c r="B15" s="16" t="s">
        <v>19</v>
      </c>
      <c r="C15" s="17">
        <v>1</v>
      </c>
      <c r="D15" s="17">
        <v>2</v>
      </c>
      <c r="E15" s="64"/>
      <c r="F15" s="55"/>
      <c r="G15" s="56"/>
      <c r="H15" s="18">
        <f t="shared" si="2"/>
        <v>0</v>
      </c>
      <c r="I15" s="64"/>
      <c r="J15" s="64"/>
      <c r="K15" s="19"/>
      <c r="L15" s="20">
        <f t="shared" si="3"/>
        <v>0</v>
      </c>
      <c r="M15" s="6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31.5" x14ac:dyDescent="0.2">
      <c r="A16" s="64"/>
      <c r="B16" s="16" t="s">
        <v>20</v>
      </c>
      <c r="C16" s="17">
        <v>1</v>
      </c>
      <c r="D16" s="17">
        <v>2</v>
      </c>
      <c r="E16" s="64"/>
      <c r="F16" s="55"/>
      <c r="G16" s="56"/>
      <c r="H16" s="18">
        <f t="shared" si="2"/>
        <v>0</v>
      </c>
      <c r="I16" s="64"/>
      <c r="J16" s="64"/>
      <c r="K16" s="19"/>
      <c r="L16" s="20">
        <f t="shared" si="3"/>
        <v>0</v>
      </c>
      <c r="M16" s="6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31.5" x14ac:dyDescent="0.2">
      <c r="A17" s="65"/>
      <c r="B17" s="16" t="s">
        <v>21</v>
      </c>
      <c r="C17" s="17">
        <v>0.1</v>
      </c>
      <c r="D17" s="17">
        <v>1</v>
      </c>
      <c r="E17" s="64"/>
      <c r="F17" s="55"/>
      <c r="G17" s="56"/>
      <c r="H17" s="18">
        <f t="shared" si="2"/>
        <v>0</v>
      </c>
      <c r="I17" s="65"/>
      <c r="J17" s="64"/>
      <c r="K17" s="19"/>
      <c r="L17" s="20">
        <f t="shared" si="3"/>
        <v>0</v>
      </c>
      <c r="M17" s="6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1.5" x14ac:dyDescent="0.2">
      <c r="A18" s="63" t="s">
        <v>22</v>
      </c>
      <c r="B18" s="16" t="s">
        <v>23</v>
      </c>
      <c r="C18" s="17">
        <v>1</v>
      </c>
      <c r="D18" s="17">
        <v>5</v>
      </c>
      <c r="E18" s="64"/>
      <c r="F18" s="55"/>
      <c r="G18" s="56"/>
      <c r="H18" s="18">
        <f t="shared" si="2"/>
        <v>0</v>
      </c>
      <c r="I18" s="66">
        <f>IF(SUM(H18:H24)&gt;10,10,SUM(H18:H24))</f>
        <v>0</v>
      </c>
      <c r="J18" s="64"/>
      <c r="K18" s="19"/>
      <c r="L18" s="20">
        <f t="shared" si="3"/>
        <v>0</v>
      </c>
      <c r="M18" s="66">
        <f>IF(SUM(L18:L24)&gt;10,10,SUM(L18:L24))</f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1.5" x14ac:dyDescent="0.2">
      <c r="A19" s="64"/>
      <c r="B19" s="16" t="s">
        <v>24</v>
      </c>
      <c r="C19" s="17">
        <v>1.5</v>
      </c>
      <c r="D19" s="17">
        <v>6</v>
      </c>
      <c r="E19" s="64"/>
      <c r="F19" s="55"/>
      <c r="G19" s="56"/>
      <c r="H19" s="18">
        <f t="shared" si="2"/>
        <v>0</v>
      </c>
      <c r="I19" s="64"/>
      <c r="J19" s="64"/>
      <c r="K19" s="19"/>
      <c r="L19" s="20">
        <f t="shared" si="3"/>
        <v>0</v>
      </c>
      <c r="M19" s="6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1.5" x14ac:dyDescent="0.2">
      <c r="A20" s="64"/>
      <c r="B20" s="16" t="s">
        <v>25</v>
      </c>
      <c r="C20" s="17">
        <v>2</v>
      </c>
      <c r="D20" s="17">
        <v>8</v>
      </c>
      <c r="E20" s="64"/>
      <c r="F20" s="55"/>
      <c r="G20" s="56"/>
      <c r="H20" s="18">
        <f t="shared" si="2"/>
        <v>0</v>
      </c>
      <c r="I20" s="64"/>
      <c r="J20" s="64"/>
      <c r="K20" s="19"/>
      <c r="L20" s="20">
        <f t="shared" si="3"/>
        <v>0</v>
      </c>
      <c r="M20" s="6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1.5" x14ac:dyDescent="0.2">
      <c r="A21" s="64"/>
      <c r="B21" s="16" t="s">
        <v>26</v>
      </c>
      <c r="C21" s="17">
        <v>1</v>
      </c>
      <c r="D21" s="17">
        <v>5</v>
      </c>
      <c r="E21" s="64"/>
      <c r="F21" s="55"/>
      <c r="G21" s="56"/>
      <c r="H21" s="18">
        <f t="shared" si="2"/>
        <v>0</v>
      </c>
      <c r="I21" s="64"/>
      <c r="J21" s="64"/>
      <c r="K21" s="19"/>
      <c r="L21" s="20">
        <f t="shared" si="3"/>
        <v>0</v>
      </c>
      <c r="M21" s="6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1.5" x14ac:dyDescent="0.2">
      <c r="A22" s="64"/>
      <c r="B22" s="16" t="s">
        <v>27</v>
      </c>
      <c r="C22" s="17">
        <v>1</v>
      </c>
      <c r="D22" s="17">
        <v>5</v>
      </c>
      <c r="E22" s="64"/>
      <c r="F22" s="55"/>
      <c r="G22" s="56"/>
      <c r="H22" s="18">
        <f t="shared" si="2"/>
        <v>0</v>
      </c>
      <c r="I22" s="64"/>
      <c r="J22" s="64"/>
      <c r="K22" s="19"/>
      <c r="L22" s="20">
        <f t="shared" si="3"/>
        <v>0</v>
      </c>
      <c r="M22" s="6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31.5" x14ac:dyDescent="0.2">
      <c r="A23" s="64"/>
      <c r="B23" s="16" t="s">
        <v>28</v>
      </c>
      <c r="C23" s="17">
        <v>1</v>
      </c>
      <c r="D23" s="17">
        <v>5</v>
      </c>
      <c r="E23" s="64"/>
      <c r="F23" s="55"/>
      <c r="G23" s="56"/>
      <c r="H23" s="18">
        <f t="shared" si="2"/>
        <v>0</v>
      </c>
      <c r="I23" s="64"/>
      <c r="J23" s="64"/>
      <c r="K23" s="19"/>
      <c r="L23" s="20">
        <f t="shared" si="3"/>
        <v>0</v>
      </c>
      <c r="M23" s="6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7.75" customHeight="1" x14ac:dyDescent="0.2">
      <c r="A24" s="65"/>
      <c r="B24" s="16" t="s">
        <v>29</v>
      </c>
      <c r="C24" s="17">
        <v>0.5</v>
      </c>
      <c r="D24" s="17">
        <v>5</v>
      </c>
      <c r="E24" s="64"/>
      <c r="F24" s="55"/>
      <c r="G24" s="56"/>
      <c r="H24" s="18">
        <f t="shared" si="2"/>
        <v>0</v>
      </c>
      <c r="I24" s="65"/>
      <c r="J24" s="64"/>
      <c r="K24" s="19"/>
      <c r="L24" s="20">
        <f t="shared" si="3"/>
        <v>0</v>
      </c>
      <c r="M24" s="6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31.5" x14ac:dyDescent="0.2">
      <c r="A25" s="63" t="s">
        <v>30</v>
      </c>
      <c r="B25" s="16" t="s">
        <v>31</v>
      </c>
      <c r="C25" s="17">
        <v>1</v>
      </c>
      <c r="D25" s="17">
        <v>6</v>
      </c>
      <c r="E25" s="64"/>
      <c r="F25" s="55"/>
      <c r="G25" s="56"/>
      <c r="H25" s="18">
        <f t="shared" si="2"/>
        <v>0</v>
      </c>
      <c r="I25" s="66">
        <f>IF(SUM(H25:H29)&gt;10,10,SUM(H25:H29))</f>
        <v>0</v>
      </c>
      <c r="J25" s="64"/>
      <c r="K25" s="19"/>
      <c r="L25" s="20">
        <f t="shared" si="3"/>
        <v>0</v>
      </c>
      <c r="M25" s="66">
        <f>IF(SUM(L25:L29)&gt;10,10,SUM(L25:L29))</f>
        <v>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31.5" x14ac:dyDescent="0.2">
      <c r="A26" s="64"/>
      <c r="B26" s="16" t="s">
        <v>32</v>
      </c>
      <c r="C26" s="17">
        <v>1</v>
      </c>
      <c r="D26" s="17">
        <v>5</v>
      </c>
      <c r="E26" s="64"/>
      <c r="F26" s="55"/>
      <c r="G26" s="56"/>
      <c r="H26" s="18">
        <f t="shared" si="2"/>
        <v>0</v>
      </c>
      <c r="I26" s="64"/>
      <c r="J26" s="64"/>
      <c r="K26" s="19"/>
      <c r="L26" s="20">
        <f t="shared" si="3"/>
        <v>0</v>
      </c>
      <c r="M26" s="6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31.5" x14ac:dyDescent="0.2">
      <c r="A27" s="64"/>
      <c r="B27" s="16" t="s">
        <v>33</v>
      </c>
      <c r="C27" s="17">
        <v>1</v>
      </c>
      <c r="D27" s="17">
        <v>2</v>
      </c>
      <c r="E27" s="64"/>
      <c r="F27" s="55"/>
      <c r="G27" s="56"/>
      <c r="H27" s="18">
        <f t="shared" si="2"/>
        <v>0</v>
      </c>
      <c r="I27" s="64"/>
      <c r="J27" s="64"/>
      <c r="K27" s="19"/>
      <c r="L27" s="20">
        <f t="shared" si="3"/>
        <v>0</v>
      </c>
      <c r="M27" s="6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31.5" x14ac:dyDescent="0.2">
      <c r="A28" s="64"/>
      <c r="B28" s="16" t="s">
        <v>34</v>
      </c>
      <c r="C28" s="17">
        <v>1</v>
      </c>
      <c r="D28" s="17">
        <v>2</v>
      </c>
      <c r="E28" s="64"/>
      <c r="F28" s="55"/>
      <c r="G28" s="56"/>
      <c r="H28" s="18">
        <f t="shared" si="2"/>
        <v>0</v>
      </c>
      <c r="I28" s="64"/>
      <c r="J28" s="64"/>
      <c r="K28" s="19"/>
      <c r="L28" s="20">
        <f t="shared" si="3"/>
        <v>0</v>
      </c>
      <c r="M28" s="6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33.75" customHeight="1" x14ac:dyDescent="0.2">
      <c r="A29" s="65"/>
      <c r="B29" s="16" t="s">
        <v>85</v>
      </c>
      <c r="C29" s="17">
        <v>1</v>
      </c>
      <c r="D29" s="17">
        <v>4</v>
      </c>
      <c r="E29" s="64"/>
      <c r="F29" s="55"/>
      <c r="G29" s="56"/>
      <c r="H29" s="18">
        <f t="shared" si="2"/>
        <v>0</v>
      </c>
      <c r="I29" s="65"/>
      <c r="J29" s="64"/>
      <c r="K29" s="19"/>
      <c r="L29" s="20">
        <f t="shared" si="3"/>
        <v>0</v>
      </c>
      <c r="M29" s="65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31.5" x14ac:dyDescent="0.2">
      <c r="A30" s="63" t="s">
        <v>35</v>
      </c>
      <c r="B30" s="16" t="s">
        <v>36</v>
      </c>
      <c r="C30" s="17">
        <v>0.2</v>
      </c>
      <c r="D30" s="17">
        <v>1</v>
      </c>
      <c r="E30" s="64"/>
      <c r="F30" s="55"/>
      <c r="G30" s="56"/>
      <c r="H30" s="18">
        <f t="shared" si="2"/>
        <v>0</v>
      </c>
      <c r="I30" s="66">
        <f>IF(SUM(H30:H44)&gt;10,10,SUM(H30:H44))</f>
        <v>0</v>
      </c>
      <c r="J30" s="64"/>
      <c r="K30" s="19"/>
      <c r="L30" s="20">
        <f t="shared" si="3"/>
        <v>0</v>
      </c>
      <c r="M30" s="66">
        <f>IF(SUM(L30:L44)&gt;10,10,SUM(L30:L44))</f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31.5" x14ac:dyDescent="0.2">
      <c r="A31" s="64"/>
      <c r="B31" s="16" t="s">
        <v>37</v>
      </c>
      <c r="C31" s="17">
        <v>0.5</v>
      </c>
      <c r="D31" s="17">
        <v>3</v>
      </c>
      <c r="E31" s="64"/>
      <c r="F31" s="55"/>
      <c r="G31" s="56"/>
      <c r="H31" s="18">
        <f t="shared" si="2"/>
        <v>0</v>
      </c>
      <c r="I31" s="64"/>
      <c r="J31" s="64"/>
      <c r="K31" s="19"/>
      <c r="L31" s="20">
        <f t="shared" si="3"/>
        <v>0</v>
      </c>
      <c r="M31" s="6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31.5" x14ac:dyDescent="0.2">
      <c r="A32" s="64"/>
      <c r="B32" s="16" t="s">
        <v>38</v>
      </c>
      <c r="C32" s="17">
        <v>0.8</v>
      </c>
      <c r="D32" s="17">
        <v>4</v>
      </c>
      <c r="E32" s="64"/>
      <c r="F32" s="55"/>
      <c r="G32" s="56"/>
      <c r="H32" s="18">
        <f t="shared" si="2"/>
        <v>0</v>
      </c>
      <c r="I32" s="64"/>
      <c r="J32" s="64"/>
      <c r="K32" s="19"/>
      <c r="L32" s="20">
        <f t="shared" si="3"/>
        <v>0</v>
      </c>
      <c r="M32" s="6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47.25" x14ac:dyDescent="0.2">
      <c r="A33" s="64"/>
      <c r="B33" s="16" t="s">
        <v>39</v>
      </c>
      <c r="C33" s="17">
        <v>1</v>
      </c>
      <c r="D33" s="17">
        <v>3</v>
      </c>
      <c r="E33" s="64"/>
      <c r="F33" s="55"/>
      <c r="G33" s="56"/>
      <c r="H33" s="18">
        <f t="shared" si="2"/>
        <v>0</v>
      </c>
      <c r="I33" s="64"/>
      <c r="J33" s="64"/>
      <c r="K33" s="19"/>
      <c r="L33" s="20">
        <f t="shared" si="3"/>
        <v>0</v>
      </c>
      <c r="M33" s="64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31.5" x14ac:dyDescent="0.2">
      <c r="A34" s="64"/>
      <c r="B34" s="16" t="s">
        <v>40</v>
      </c>
      <c r="C34" s="17">
        <v>1</v>
      </c>
      <c r="D34" s="17">
        <v>3</v>
      </c>
      <c r="E34" s="64"/>
      <c r="F34" s="55"/>
      <c r="G34" s="56"/>
      <c r="H34" s="18">
        <f t="shared" si="2"/>
        <v>0</v>
      </c>
      <c r="I34" s="64"/>
      <c r="J34" s="64"/>
      <c r="K34" s="19"/>
      <c r="L34" s="20">
        <f t="shared" si="3"/>
        <v>0</v>
      </c>
      <c r="M34" s="64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47.25" x14ac:dyDescent="0.2">
      <c r="A35" s="64"/>
      <c r="B35" s="16" t="s">
        <v>41</v>
      </c>
      <c r="C35" s="17">
        <v>1.5</v>
      </c>
      <c r="D35" s="17">
        <v>3</v>
      </c>
      <c r="E35" s="64"/>
      <c r="F35" s="55"/>
      <c r="G35" s="56"/>
      <c r="H35" s="18">
        <f t="shared" si="2"/>
        <v>0</v>
      </c>
      <c r="I35" s="64"/>
      <c r="J35" s="64"/>
      <c r="K35" s="19"/>
      <c r="L35" s="20">
        <f t="shared" si="3"/>
        <v>0</v>
      </c>
      <c r="M35" s="64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47.25" x14ac:dyDescent="0.2">
      <c r="A36" s="64"/>
      <c r="B36" s="16" t="s">
        <v>42</v>
      </c>
      <c r="C36" s="17"/>
      <c r="D36" s="21"/>
      <c r="E36" s="64"/>
      <c r="F36" s="22"/>
      <c r="G36" s="22"/>
      <c r="H36" s="22"/>
      <c r="I36" s="64"/>
      <c r="J36" s="64"/>
      <c r="K36" s="22"/>
      <c r="L36" s="22"/>
      <c r="M36" s="6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">
      <c r="A37" s="64"/>
      <c r="B37" s="23" t="s">
        <v>76</v>
      </c>
      <c r="C37" s="17">
        <v>10</v>
      </c>
      <c r="D37" s="17">
        <v>0</v>
      </c>
      <c r="E37" s="64"/>
      <c r="F37" s="55"/>
      <c r="G37" s="56"/>
      <c r="H37" s="18">
        <f t="shared" ref="H37:H40" si="4">F37*C37</f>
        <v>0</v>
      </c>
      <c r="I37" s="64"/>
      <c r="J37" s="64"/>
      <c r="K37" s="19"/>
      <c r="L37" s="20">
        <f t="shared" ref="L37:L40" si="5">IF(K37="OK",H37,IF(K37="N",0,K37*C37))</f>
        <v>0</v>
      </c>
      <c r="M37" s="6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">
      <c r="A38" s="64"/>
      <c r="B38" s="23" t="s">
        <v>77</v>
      </c>
      <c r="C38" s="17">
        <v>8</v>
      </c>
      <c r="D38" s="17">
        <v>0</v>
      </c>
      <c r="E38" s="64"/>
      <c r="F38" s="55"/>
      <c r="G38" s="56"/>
      <c r="H38" s="18">
        <f t="shared" si="4"/>
        <v>0</v>
      </c>
      <c r="I38" s="64"/>
      <c r="J38" s="64"/>
      <c r="K38" s="19"/>
      <c r="L38" s="20">
        <f t="shared" si="5"/>
        <v>0</v>
      </c>
      <c r="M38" s="6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">
      <c r="A39" s="64"/>
      <c r="B39" s="23" t="s">
        <v>78</v>
      </c>
      <c r="C39" s="17">
        <v>6</v>
      </c>
      <c r="D39" s="17">
        <v>0</v>
      </c>
      <c r="E39" s="64"/>
      <c r="F39" s="55"/>
      <c r="G39" s="56"/>
      <c r="H39" s="18">
        <f t="shared" si="4"/>
        <v>0</v>
      </c>
      <c r="I39" s="64"/>
      <c r="J39" s="64"/>
      <c r="K39" s="19"/>
      <c r="L39" s="20">
        <f t="shared" si="5"/>
        <v>0</v>
      </c>
      <c r="M39" s="64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">
      <c r="A40" s="64"/>
      <c r="B40" s="23" t="s">
        <v>79</v>
      </c>
      <c r="C40" s="17">
        <v>4</v>
      </c>
      <c r="D40" s="17">
        <v>0</v>
      </c>
      <c r="E40" s="64"/>
      <c r="F40" s="55"/>
      <c r="G40" s="56"/>
      <c r="H40" s="18">
        <f t="shared" si="4"/>
        <v>0</v>
      </c>
      <c r="I40" s="64"/>
      <c r="J40" s="64"/>
      <c r="K40" s="19"/>
      <c r="L40" s="20">
        <f t="shared" si="5"/>
        <v>0</v>
      </c>
      <c r="M40" s="64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30" customHeight="1" x14ac:dyDescent="0.2">
      <c r="A41" s="64"/>
      <c r="B41" s="16" t="s">
        <v>80</v>
      </c>
      <c r="C41" s="17">
        <v>1</v>
      </c>
      <c r="D41" s="17">
        <v>5</v>
      </c>
      <c r="E41" s="64"/>
      <c r="F41" s="55"/>
      <c r="G41" s="56"/>
      <c r="H41" s="18">
        <f t="shared" ref="H41:H42" si="6">IF((C41*F41)&gt;=D41,D41,IF((F41*C41)&gt;=D41,D41,F41*C41))</f>
        <v>0</v>
      </c>
      <c r="I41" s="64"/>
      <c r="J41" s="64"/>
      <c r="K41" s="19"/>
      <c r="L41" s="20">
        <f t="shared" ref="L41:L42" si="7">IF(K41="OK",H41,IF(K41="N",0,IF((K41*C41)&gt;D41,D41,K41*C41)))</f>
        <v>0</v>
      </c>
      <c r="M41" s="64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31.5" x14ac:dyDescent="0.2">
      <c r="A42" s="64"/>
      <c r="B42" s="16" t="s">
        <v>43</v>
      </c>
      <c r="C42" s="17">
        <v>2</v>
      </c>
      <c r="D42" s="17">
        <v>6</v>
      </c>
      <c r="E42" s="64"/>
      <c r="F42" s="55"/>
      <c r="G42" s="56"/>
      <c r="H42" s="18">
        <f t="shared" si="6"/>
        <v>0</v>
      </c>
      <c r="I42" s="64"/>
      <c r="J42" s="64"/>
      <c r="K42" s="19"/>
      <c r="L42" s="20">
        <f t="shared" si="7"/>
        <v>0</v>
      </c>
      <c r="M42" s="64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31.5" x14ac:dyDescent="0.2">
      <c r="A43" s="64"/>
      <c r="B43" s="16" t="s">
        <v>81</v>
      </c>
      <c r="C43" s="17">
        <v>1</v>
      </c>
      <c r="D43" s="17">
        <v>0</v>
      </c>
      <c r="E43" s="64"/>
      <c r="F43" s="55"/>
      <c r="G43" s="56"/>
      <c r="H43" s="18">
        <f t="shared" ref="H43:H44" si="8">F43*C43</f>
        <v>0</v>
      </c>
      <c r="I43" s="64"/>
      <c r="J43" s="64"/>
      <c r="K43" s="19"/>
      <c r="L43" s="20">
        <f t="shared" ref="L43:L44" si="9">IF(K43="OK",H43,IF(K43="N",0,K43*C43))</f>
        <v>0</v>
      </c>
      <c r="M43" s="6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28.5" customHeight="1" x14ac:dyDescent="0.2">
      <c r="A44" s="65"/>
      <c r="B44" s="16" t="s">
        <v>44</v>
      </c>
      <c r="C44" s="17">
        <v>3</v>
      </c>
      <c r="D44" s="17">
        <v>0</v>
      </c>
      <c r="E44" s="64"/>
      <c r="F44" s="55"/>
      <c r="G44" s="56"/>
      <c r="H44" s="18">
        <f t="shared" si="8"/>
        <v>0</v>
      </c>
      <c r="I44" s="65"/>
      <c r="J44" s="64"/>
      <c r="K44" s="19"/>
      <c r="L44" s="20">
        <f t="shared" si="9"/>
        <v>0</v>
      </c>
      <c r="M44" s="65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33.75" customHeight="1" x14ac:dyDescent="0.2">
      <c r="A45" s="63" t="s">
        <v>45</v>
      </c>
      <c r="B45" s="16" t="s">
        <v>46</v>
      </c>
      <c r="C45" s="17">
        <v>0.2</v>
      </c>
      <c r="D45" s="17">
        <v>1</v>
      </c>
      <c r="E45" s="64"/>
      <c r="F45" s="55"/>
      <c r="G45" s="56"/>
      <c r="H45" s="18">
        <f t="shared" ref="H45:H53" si="10">IF((C45*F45)&gt;=D45,D45,IF((F45*C45)&gt;=D45,D45,F45*C45))</f>
        <v>0</v>
      </c>
      <c r="I45" s="66">
        <f>IF(SUM(H45:H54)&gt;10,10,SUM(H45:H54))</f>
        <v>0</v>
      </c>
      <c r="J45" s="64"/>
      <c r="K45" s="19"/>
      <c r="L45" s="20">
        <f t="shared" ref="L45:L53" si="11">IF(K45="OK",H45,IF(K45="N",0,IF((K45*C45)&gt;D45,D45,K45*C45)))</f>
        <v>0</v>
      </c>
      <c r="M45" s="79">
        <f>IF(SUM(L45:L54)&gt;10,10,SUM(L45:L54))</f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31.5" x14ac:dyDescent="0.2">
      <c r="A46" s="64"/>
      <c r="B46" s="16" t="s">
        <v>47</v>
      </c>
      <c r="C46" s="17">
        <v>0.5</v>
      </c>
      <c r="D46" s="17">
        <v>3</v>
      </c>
      <c r="E46" s="64"/>
      <c r="F46" s="55"/>
      <c r="G46" s="56"/>
      <c r="H46" s="18">
        <f t="shared" si="10"/>
        <v>0</v>
      </c>
      <c r="I46" s="64"/>
      <c r="J46" s="64"/>
      <c r="K46" s="19"/>
      <c r="L46" s="20">
        <f t="shared" si="11"/>
        <v>0</v>
      </c>
      <c r="M46" s="64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31.5" x14ac:dyDescent="0.2">
      <c r="A47" s="64"/>
      <c r="B47" s="16" t="s">
        <v>48</v>
      </c>
      <c r="C47" s="17">
        <v>1</v>
      </c>
      <c r="D47" s="17">
        <v>3</v>
      </c>
      <c r="E47" s="64"/>
      <c r="F47" s="55"/>
      <c r="G47" s="56"/>
      <c r="H47" s="18">
        <f t="shared" si="10"/>
        <v>0</v>
      </c>
      <c r="I47" s="64"/>
      <c r="J47" s="64"/>
      <c r="K47" s="19"/>
      <c r="L47" s="20">
        <f t="shared" si="11"/>
        <v>0</v>
      </c>
      <c r="M47" s="64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31.5" x14ac:dyDescent="0.2">
      <c r="A48" s="64"/>
      <c r="B48" s="16" t="s">
        <v>49</v>
      </c>
      <c r="C48" s="17">
        <v>1</v>
      </c>
      <c r="D48" s="17">
        <v>3</v>
      </c>
      <c r="E48" s="64"/>
      <c r="F48" s="55"/>
      <c r="G48" s="56"/>
      <c r="H48" s="18">
        <f t="shared" si="10"/>
        <v>0</v>
      </c>
      <c r="I48" s="64"/>
      <c r="J48" s="64"/>
      <c r="K48" s="19"/>
      <c r="L48" s="20">
        <f t="shared" si="11"/>
        <v>0</v>
      </c>
      <c r="M48" s="64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47.25" x14ac:dyDescent="0.2">
      <c r="A49" s="64"/>
      <c r="B49" s="16" t="s">
        <v>50</v>
      </c>
      <c r="C49" s="17">
        <v>0.2</v>
      </c>
      <c r="D49" s="17">
        <v>2</v>
      </c>
      <c r="E49" s="64"/>
      <c r="F49" s="55"/>
      <c r="G49" s="56"/>
      <c r="H49" s="18">
        <f t="shared" si="10"/>
        <v>0</v>
      </c>
      <c r="I49" s="64"/>
      <c r="J49" s="64"/>
      <c r="K49" s="19"/>
      <c r="L49" s="20">
        <f t="shared" si="11"/>
        <v>0</v>
      </c>
      <c r="M49" s="6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31.5" x14ac:dyDescent="0.2">
      <c r="A50" s="64"/>
      <c r="B50" s="16" t="s">
        <v>51</v>
      </c>
      <c r="C50" s="17">
        <v>1</v>
      </c>
      <c r="D50" s="17">
        <v>3</v>
      </c>
      <c r="E50" s="64"/>
      <c r="F50" s="55"/>
      <c r="G50" s="56"/>
      <c r="H50" s="18">
        <f t="shared" si="10"/>
        <v>0</v>
      </c>
      <c r="I50" s="64"/>
      <c r="J50" s="64"/>
      <c r="K50" s="19"/>
      <c r="L50" s="20">
        <f t="shared" si="11"/>
        <v>0</v>
      </c>
      <c r="M50" s="6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31.5" x14ac:dyDescent="0.2">
      <c r="A51" s="64"/>
      <c r="B51" s="16" t="s">
        <v>52</v>
      </c>
      <c r="C51" s="17">
        <v>0.5</v>
      </c>
      <c r="D51" s="17">
        <v>2</v>
      </c>
      <c r="E51" s="64"/>
      <c r="F51" s="55"/>
      <c r="G51" s="56"/>
      <c r="H51" s="18">
        <f t="shared" si="10"/>
        <v>0</v>
      </c>
      <c r="I51" s="64"/>
      <c r="J51" s="64"/>
      <c r="K51" s="19"/>
      <c r="L51" s="20">
        <f t="shared" si="11"/>
        <v>0</v>
      </c>
      <c r="M51" s="6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31.5" x14ac:dyDescent="0.2">
      <c r="A52" s="64"/>
      <c r="B52" s="16" t="s">
        <v>53</v>
      </c>
      <c r="C52" s="17">
        <v>1</v>
      </c>
      <c r="D52" s="17">
        <v>4</v>
      </c>
      <c r="E52" s="64"/>
      <c r="F52" s="55"/>
      <c r="G52" s="56"/>
      <c r="H52" s="18">
        <f t="shared" si="10"/>
        <v>0</v>
      </c>
      <c r="I52" s="64"/>
      <c r="J52" s="64"/>
      <c r="K52" s="19"/>
      <c r="L52" s="20">
        <f t="shared" si="11"/>
        <v>0</v>
      </c>
      <c r="M52" s="64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31.5" x14ac:dyDescent="0.2">
      <c r="A53" s="64"/>
      <c r="B53" s="16" t="s">
        <v>54</v>
      </c>
      <c r="C53" s="17">
        <v>1</v>
      </c>
      <c r="D53" s="17">
        <v>5</v>
      </c>
      <c r="E53" s="64"/>
      <c r="F53" s="55"/>
      <c r="G53" s="56"/>
      <c r="H53" s="18">
        <f t="shared" si="10"/>
        <v>0</v>
      </c>
      <c r="I53" s="64"/>
      <c r="J53" s="64"/>
      <c r="K53" s="19"/>
      <c r="L53" s="20">
        <f t="shared" si="11"/>
        <v>0</v>
      </c>
      <c r="M53" s="64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31.5" x14ac:dyDescent="0.2">
      <c r="A54" s="65"/>
      <c r="B54" s="16" t="s">
        <v>55</v>
      </c>
      <c r="C54" s="17">
        <v>5</v>
      </c>
      <c r="D54" s="17">
        <v>0</v>
      </c>
      <c r="E54" s="65"/>
      <c r="F54" s="55"/>
      <c r="G54" s="56"/>
      <c r="H54" s="18">
        <f>F54*C54</f>
        <v>0</v>
      </c>
      <c r="I54" s="65"/>
      <c r="J54" s="65"/>
      <c r="K54" s="19"/>
      <c r="L54" s="20">
        <f>IF(K54="OK",H54,IF(K54="N",0,K54*C54))</f>
        <v>0</v>
      </c>
      <c r="M54" s="6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">
      <c r="A55" s="24"/>
      <c r="B55" s="25"/>
      <c r="C55" s="26"/>
      <c r="D55" s="26"/>
      <c r="E55" s="5"/>
      <c r="F55" s="27"/>
      <c r="G55" s="28"/>
      <c r="H55" s="29"/>
      <c r="I55" s="30"/>
      <c r="J55" s="5"/>
      <c r="K55" s="2"/>
      <c r="L55" s="31"/>
      <c r="M55" s="29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7.75" customHeight="1" x14ac:dyDescent="0.2">
      <c r="A56" s="32"/>
      <c r="B56" s="25"/>
      <c r="C56" s="29"/>
      <c r="D56" s="29"/>
      <c r="E56" s="25"/>
      <c r="F56" s="83" t="s">
        <v>56</v>
      </c>
      <c r="G56" s="68"/>
      <c r="H56" s="68"/>
      <c r="I56" s="33">
        <f>((I11*2.5)+(I18*0.5)+(I25*2)+(I30*4)+(I45*1))/10</f>
        <v>0</v>
      </c>
      <c r="J56" s="25"/>
      <c r="K56" s="73" t="s">
        <v>57</v>
      </c>
      <c r="L56" s="68"/>
      <c r="M56" s="34">
        <f>((M11*2.5)+(M18*0.5)+(M25*2)+(M30*4)+(M45*1))/10</f>
        <v>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">
      <c r="A57" s="81" t="s">
        <v>58</v>
      </c>
      <c r="B57" s="75"/>
      <c r="C57" s="75"/>
      <c r="D57" s="76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">
      <c r="A58" s="84" t="str">
        <f>IF(AND(C7="MESTRADO",I56&lt;4),"Pontuação mínima não atingida",IF(AND(C7="DOUTORADO",I56&lt;5),"Pontuação mínima não atingida","Pontuação mínima atingida"))</f>
        <v>Pontuação mínima atingida</v>
      </c>
      <c r="B58" s="68"/>
      <c r="C58" s="68"/>
      <c r="D58" s="68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1.75" customHeight="1" x14ac:dyDescent="0.2">
      <c r="A59" s="84" t="str">
        <f>IF(A58="Pontuação mínima não atingida","Fundamentação: Não atende ao Item 4.2 do Edital.","")</f>
        <v/>
      </c>
      <c r="B59" s="68"/>
      <c r="C59" s="68"/>
      <c r="D59" s="68"/>
      <c r="E59" s="2"/>
      <c r="F59" s="1"/>
      <c r="G59" s="1"/>
      <c r="H59" s="1"/>
      <c r="I59" s="1"/>
      <c r="J59" s="1"/>
      <c r="K59" s="1"/>
      <c r="L59" s="3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">
      <c r="A60" s="1"/>
      <c r="B60" s="36"/>
      <c r="C60" s="2"/>
      <c r="D60" s="2"/>
      <c r="E60" s="2"/>
      <c r="F60" s="1"/>
      <c r="G60" s="1"/>
      <c r="H60" s="1"/>
      <c r="I60" s="1"/>
      <c r="J60" s="1"/>
      <c r="K60" s="1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">
      <c r="A61" s="37"/>
      <c r="B61" s="80" t="s">
        <v>59</v>
      </c>
      <c r="C61" s="75"/>
      <c r="D61" s="75"/>
      <c r="E61" s="75"/>
      <c r="F61" s="76"/>
      <c r="G61" s="37"/>
      <c r="H61" s="37"/>
      <c r="I61" s="1"/>
      <c r="J61" s="1"/>
      <c r="K61" s="74" t="s">
        <v>60</v>
      </c>
      <c r="L61" s="75"/>
      <c r="M61" s="7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">
      <c r="A62" s="81" t="s">
        <v>61</v>
      </c>
      <c r="B62" s="76"/>
      <c r="C62" s="38"/>
      <c r="D62" s="38"/>
      <c r="E62" s="1"/>
      <c r="F62" s="39" t="s">
        <v>62</v>
      </c>
      <c r="G62" s="39" t="s">
        <v>63</v>
      </c>
      <c r="H62" s="39" t="s">
        <v>64</v>
      </c>
      <c r="I62" s="36"/>
      <c r="J62" s="36"/>
      <c r="K62" s="39" t="s">
        <v>65</v>
      </c>
      <c r="L62" s="39" t="s">
        <v>66</v>
      </c>
      <c r="M62" s="39" t="s">
        <v>67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">
      <c r="A63" s="1" t="s">
        <v>68</v>
      </c>
      <c r="B63" s="8"/>
      <c r="C63" s="2"/>
      <c r="D63" s="1"/>
      <c r="E63" s="1"/>
      <c r="F63" s="40">
        <v>2.5</v>
      </c>
      <c r="G63" s="40">
        <f>I11</f>
        <v>0</v>
      </c>
      <c r="H63" s="40">
        <f t="shared" ref="H63:H67" si="12">(G63*F63)/10</f>
        <v>0</v>
      </c>
      <c r="I63" s="1"/>
      <c r="J63" s="1"/>
      <c r="K63" s="40">
        <f>M11</f>
        <v>0</v>
      </c>
      <c r="L63" s="40">
        <f t="shared" ref="L63:L67" si="13">K63-G63</f>
        <v>0</v>
      </c>
      <c r="M63" s="40">
        <f t="shared" ref="M63:M67" si="14">(F63*K63)/10</f>
        <v>0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">
      <c r="A64" s="1" t="s">
        <v>69</v>
      </c>
      <c r="B64" s="8"/>
      <c r="C64" s="1"/>
      <c r="D64" s="1"/>
      <c r="E64" s="1"/>
      <c r="F64" s="40">
        <v>0.5</v>
      </c>
      <c r="G64" s="40">
        <f>I18</f>
        <v>0</v>
      </c>
      <c r="H64" s="40">
        <f t="shared" si="12"/>
        <v>0</v>
      </c>
      <c r="I64" s="1"/>
      <c r="J64" s="1"/>
      <c r="K64" s="40">
        <f>M18</f>
        <v>0</v>
      </c>
      <c r="L64" s="40">
        <f t="shared" si="13"/>
        <v>0</v>
      </c>
      <c r="M64" s="40">
        <f t="shared" si="14"/>
        <v>0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">
      <c r="A65" s="1" t="s">
        <v>70</v>
      </c>
      <c r="B65" s="8"/>
      <c r="C65" s="1"/>
      <c r="D65" s="1"/>
      <c r="E65" s="1"/>
      <c r="F65" s="40">
        <v>2</v>
      </c>
      <c r="G65" s="40">
        <f>I25</f>
        <v>0</v>
      </c>
      <c r="H65" s="40">
        <f t="shared" si="12"/>
        <v>0</v>
      </c>
      <c r="I65" s="1"/>
      <c r="J65" s="1"/>
      <c r="K65" s="40">
        <f>M25</f>
        <v>0</v>
      </c>
      <c r="L65" s="40">
        <f t="shared" si="13"/>
        <v>0</v>
      </c>
      <c r="M65" s="40">
        <f t="shared" si="14"/>
        <v>0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">
      <c r="A66" s="1" t="s">
        <v>71</v>
      </c>
      <c r="B66" s="8"/>
      <c r="C66" s="1"/>
      <c r="D66" s="1"/>
      <c r="E66" s="1"/>
      <c r="F66" s="40">
        <v>4</v>
      </c>
      <c r="G66" s="40">
        <f>I30</f>
        <v>0</v>
      </c>
      <c r="H66" s="40">
        <f t="shared" si="12"/>
        <v>0</v>
      </c>
      <c r="I66" s="1"/>
      <c r="J66" s="1"/>
      <c r="K66" s="40">
        <f>M30</f>
        <v>0</v>
      </c>
      <c r="L66" s="40">
        <f t="shared" si="13"/>
        <v>0</v>
      </c>
      <c r="M66" s="40">
        <f t="shared" si="14"/>
        <v>0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">
      <c r="A67" s="1" t="s">
        <v>72</v>
      </c>
      <c r="B67" s="8"/>
      <c r="C67" s="1"/>
      <c r="D67" s="1"/>
      <c r="E67" s="1"/>
      <c r="F67" s="40">
        <v>1</v>
      </c>
      <c r="G67" s="40">
        <f>I45</f>
        <v>0</v>
      </c>
      <c r="H67" s="40">
        <f t="shared" si="12"/>
        <v>0</v>
      </c>
      <c r="I67" s="1"/>
      <c r="J67" s="1"/>
      <c r="K67" s="40">
        <f>M45</f>
        <v>0</v>
      </c>
      <c r="L67" s="40">
        <f t="shared" si="13"/>
        <v>0</v>
      </c>
      <c r="M67" s="40">
        <f t="shared" si="14"/>
        <v>0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">
      <c r="A68" s="82" t="s">
        <v>56</v>
      </c>
      <c r="B68" s="75"/>
      <c r="C68" s="75"/>
      <c r="D68" s="75"/>
      <c r="E68" s="75"/>
      <c r="F68" s="75"/>
      <c r="G68" s="76"/>
      <c r="H68" s="41">
        <f>SUM(H63:H67)</f>
        <v>0</v>
      </c>
      <c r="I68" s="1"/>
      <c r="J68" s="1"/>
      <c r="K68" s="77" t="s">
        <v>57</v>
      </c>
      <c r="L68" s="76"/>
      <c r="M68" s="42">
        <f>SUM(M63:M67)</f>
        <v>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">
      <c r="A70" s="1" t="s">
        <v>73</v>
      </c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">
      <c r="A71" s="1" t="s">
        <v>74</v>
      </c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">
      <c r="A73" s="1"/>
      <c r="B73" s="1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">
      <c r="A74" s="1"/>
      <c r="B74" s="1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">
      <c r="A75" s="1"/>
      <c r="B75" s="1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">
      <c r="A76" s="1"/>
      <c r="B76" s="1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">
      <c r="A77" s="1"/>
      <c r="B77" s="1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">
      <c r="A78" s="1"/>
      <c r="B78" s="1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">
      <c r="A79" s="1"/>
      <c r="B79" s="1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">
      <c r="A80" s="1"/>
      <c r="B80" s="1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">
      <c r="A81" s="1"/>
      <c r="B81" s="1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">
      <c r="A82" s="1"/>
      <c r="B82" s="1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">
      <c r="A83" s="1"/>
      <c r="B83" s="1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">
      <c r="A84" s="1"/>
      <c r="B84" s="1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">
      <c r="A85" s="1"/>
      <c r="B85" s="1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">
      <c r="A86" s="1"/>
      <c r="B86" s="1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">
      <c r="A87" s="1"/>
      <c r="B87" s="1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">
      <c r="A88" s="1"/>
      <c r="B88" s="1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">
      <c r="A89" s="1"/>
      <c r="B89" s="1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">
      <c r="A90" s="1"/>
      <c r="B90" s="1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">
      <c r="A91" s="1"/>
      <c r="B91" s="1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">
      <c r="A92" s="1"/>
      <c r="B92" s="1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">
      <c r="A93" s="1"/>
      <c r="B93" s="1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">
      <c r="A94" s="1"/>
      <c r="B94" s="1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">
      <c r="A95" s="1"/>
      <c r="B95" s="1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">
      <c r="A96" s="1"/>
      <c r="B96" s="1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">
      <c r="A97" s="1"/>
      <c r="B97" s="1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">
      <c r="A98" s="1"/>
      <c r="B98" s="1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">
      <c r="A99" s="1"/>
      <c r="B99" s="1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">
      <c r="A100" s="1"/>
      <c r="B100" s="1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">
      <c r="A101" s="1"/>
      <c r="B101" s="1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">
      <c r="A102" s="1"/>
      <c r="B102" s="1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">
      <c r="A103" s="1"/>
      <c r="B103" s="1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">
      <c r="A104" s="1"/>
      <c r="B104" s="1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">
      <c r="A105" s="1"/>
      <c r="B105" s="1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">
      <c r="A106" s="1"/>
      <c r="B106" s="1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">
      <c r="A107" s="1"/>
      <c r="B107" s="1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">
      <c r="A108" s="1"/>
      <c r="B108" s="1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">
      <c r="A109" s="1"/>
      <c r="B109" s="1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">
      <c r="A110" s="1"/>
      <c r="B110" s="1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">
      <c r="A111" s="1"/>
      <c r="B111" s="1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">
      <c r="A112" s="1"/>
      <c r="B112" s="1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">
      <c r="A113" s="1"/>
      <c r="B113" s="1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">
      <c r="A114" s="1"/>
      <c r="B114" s="1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">
      <c r="A115" s="1"/>
      <c r="B115" s="1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">
      <c r="A116" s="1"/>
      <c r="B116" s="1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">
      <c r="A117" s="1"/>
      <c r="B117" s="1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">
      <c r="A118" s="1"/>
      <c r="B118" s="1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">
      <c r="A119" s="1"/>
      <c r="B119" s="1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">
      <c r="A120" s="1"/>
      <c r="B120" s="1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">
      <c r="A121" s="1"/>
      <c r="B121" s="1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">
      <c r="A122" s="1"/>
      <c r="B122" s="1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">
      <c r="A123" s="1"/>
      <c r="B123" s="1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">
      <c r="A124" s="1"/>
      <c r="B124" s="1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">
      <c r="A125" s="1"/>
      <c r="B125" s="1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">
      <c r="A126" s="1"/>
      <c r="B126" s="1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">
      <c r="A127" s="1"/>
      <c r="B127" s="1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">
      <c r="A128" s="1"/>
      <c r="B128" s="1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">
      <c r="A129" s="1"/>
      <c r="B129" s="1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">
      <c r="A130" s="1"/>
      <c r="B130" s="1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">
      <c r="A131" s="1"/>
      <c r="B131" s="1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">
      <c r="A132" s="1"/>
      <c r="B132" s="1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">
      <c r="A133" s="1"/>
      <c r="B133" s="1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">
      <c r="A134" s="1"/>
      <c r="B134" s="1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">
      <c r="A135" s="1"/>
      <c r="B135" s="1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">
      <c r="A136" s="1"/>
      <c r="B136" s="1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">
      <c r="A137" s="1"/>
      <c r="B137" s="1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">
      <c r="A138" s="1"/>
      <c r="B138" s="1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">
      <c r="A139" s="1"/>
      <c r="B139" s="1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">
      <c r="A140" s="1"/>
      <c r="B140" s="1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">
      <c r="A141" s="1"/>
      <c r="B141" s="1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">
      <c r="A142" s="1"/>
      <c r="B142" s="1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">
      <c r="A143" s="1"/>
      <c r="B143" s="1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">
      <c r="A144" s="1"/>
      <c r="B144" s="1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">
      <c r="A145" s="1"/>
      <c r="B145" s="1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">
      <c r="A146" s="1"/>
      <c r="B146" s="1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">
      <c r="A147" s="1"/>
      <c r="B147" s="1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">
      <c r="A148" s="1"/>
      <c r="B148" s="1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">
      <c r="A149" s="1"/>
      <c r="B149" s="1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">
      <c r="A150" s="1"/>
      <c r="B150" s="1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">
      <c r="A151" s="1"/>
      <c r="B151" s="1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">
      <c r="A152" s="1"/>
      <c r="B152" s="1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">
      <c r="A153" s="1"/>
      <c r="B153" s="1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">
      <c r="A154" s="1"/>
      <c r="B154" s="1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">
      <c r="A155" s="1"/>
      <c r="B155" s="1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">
      <c r="A156" s="1"/>
      <c r="B156" s="1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">
      <c r="A157" s="1"/>
      <c r="B157" s="1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">
      <c r="A158" s="1"/>
      <c r="B158" s="1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">
      <c r="A159" s="1"/>
      <c r="B159" s="1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">
      <c r="A160" s="1"/>
      <c r="B160" s="1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">
      <c r="A161" s="1"/>
      <c r="B161" s="1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">
      <c r="A162" s="1"/>
      <c r="B162" s="1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">
      <c r="A163" s="1"/>
      <c r="B163" s="1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">
      <c r="A164" s="1"/>
      <c r="B164" s="1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">
      <c r="A165" s="1"/>
      <c r="B165" s="1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">
      <c r="A166" s="1"/>
      <c r="B166" s="1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">
      <c r="A167" s="1"/>
      <c r="B167" s="1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">
      <c r="A168" s="1"/>
      <c r="B168" s="1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">
      <c r="A169" s="1"/>
      <c r="B169" s="1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">
      <c r="A170" s="1"/>
      <c r="B170" s="1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">
      <c r="A171" s="1"/>
      <c r="B171" s="1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">
      <c r="A172" s="1"/>
      <c r="B172" s="1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">
      <c r="A173" s="1"/>
      <c r="B173" s="1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">
      <c r="A174" s="1"/>
      <c r="B174" s="1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">
      <c r="A175" s="1"/>
      <c r="B175" s="1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">
      <c r="A176" s="1"/>
      <c r="B176" s="1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">
      <c r="A177" s="1"/>
      <c r="B177" s="1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">
      <c r="A178" s="1"/>
      <c r="B178" s="1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">
      <c r="A179" s="1"/>
      <c r="B179" s="1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">
      <c r="A180" s="1"/>
      <c r="B180" s="1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">
      <c r="A181" s="1"/>
      <c r="B181" s="1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">
      <c r="A182" s="1"/>
      <c r="B182" s="1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">
      <c r="A183" s="1"/>
      <c r="B183" s="1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">
      <c r="A184" s="1"/>
      <c r="B184" s="1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">
      <c r="A185" s="1"/>
      <c r="B185" s="1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">
      <c r="A186" s="1"/>
      <c r="B186" s="1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">
      <c r="A187" s="1"/>
      <c r="B187" s="1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">
      <c r="A188" s="1"/>
      <c r="B188" s="1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">
      <c r="A189" s="1"/>
      <c r="B189" s="1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">
      <c r="A190" s="1"/>
      <c r="B190" s="1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">
      <c r="A191" s="1"/>
      <c r="B191" s="1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">
      <c r="A192" s="1"/>
      <c r="B192" s="1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">
      <c r="A193" s="1"/>
      <c r="B193" s="1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">
      <c r="A194" s="1"/>
      <c r="B194" s="1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">
      <c r="A195" s="1"/>
      <c r="B195" s="1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">
      <c r="A196" s="1"/>
      <c r="B196" s="1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">
      <c r="A197" s="1"/>
      <c r="B197" s="1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">
      <c r="A198" s="1"/>
      <c r="B198" s="1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">
      <c r="A199" s="1"/>
      <c r="B199" s="1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">
      <c r="A200" s="1"/>
      <c r="B200" s="1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">
      <c r="A201" s="1"/>
      <c r="B201" s="1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">
      <c r="A202" s="1"/>
      <c r="B202" s="1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">
      <c r="A203" s="1"/>
      <c r="B203" s="1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">
      <c r="A204" s="1"/>
      <c r="B204" s="1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">
      <c r="A205" s="1"/>
      <c r="B205" s="1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">
      <c r="A206" s="1"/>
      <c r="B206" s="1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">
      <c r="A207" s="1"/>
      <c r="B207" s="1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">
      <c r="A208" s="1"/>
      <c r="B208" s="1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">
      <c r="A209" s="1"/>
      <c r="B209" s="1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">
      <c r="A210" s="1"/>
      <c r="B210" s="1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">
      <c r="A211" s="1"/>
      <c r="B211" s="1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">
      <c r="A212" s="1"/>
      <c r="B212" s="1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">
      <c r="A213" s="1"/>
      <c r="B213" s="1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">
      <c r="A214" s="1"/>
      <c r="B214" s="1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">
      <c r="A215" s="1"/>
      <c r="B215" s="1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">
      <c r="A216" s="1"/>
      <c r="B216" s="1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">
      <c r="A217" s="1"/>
      <c r="B217" s="1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">
      <c r="A218" s="1"/>
      <c r="B218" s="1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">
      <c r="A219" s="1"/>
      <c r="B219" s="1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">
      <c r="A220" s="1"/>
      <c r="B220" s="1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">
      <c r="A221" s="1"/>
      <c r="B221" s="1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">
      <c r="A222" s="1"/>
      <c r="B222" s="1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">
      <c r="A223" s="1"/>
      <c r="B223" s="1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">
      <c r="A224" s="1"/>
      <c r="B224" s="1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">
      <c r="A225" s="1"/>
      <c r="B225" s="1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">
      <c r="A226" s="1"/>
      <c r="B226" s="1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">
      <c r="A227" s="1"/>
      <c r="B227" s="1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">
      <c r="A228" s="1"/>
      <c r="B228" s="1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">
      <c r="A229" s="1"/>
      <c r="B229" s="1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">
      <c r="A230" s="1"/>
      <c r="B230" s="1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">
      <c r="A231" s="1"/>
      <c r="B231" s="1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">
      <c r="A232" s="1"/>
      <c r="B232" s="1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">
      <c r="A233" s="1"/>
      <c r="B233" s="1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">
      <c r="A234" s="1"/>
      <c r="B234" s="1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">
      <c r="A235" s="1"/>
      <c r="B235" s="1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">
      <c r="A236" s="1"/>
      <c r="B236" s="1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">
      <c r="A237" s="1"/>
      <c r="B237" s="1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">
      <c r="A238" s="1"/>
      <c r="B238" s="1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">
      <c r="A239" s="1"/>
      <c r="B239" s="1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">
      <c r="A240" s="1"/>
      <c r="B240" s="1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">
      <c r="A241" s="1"/>
      <c r="B241" s="1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">
      <c r="A242" s="1"/>
      <c r="B242" s="1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">
      <c r="A243" s="1"/>
      <c r="B243" s="1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">
      <c r="A244" s="1"/>
      <c r="B244" s="1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">
      <c r="A245" s="1"/>
      <c r="B245" s="1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">
      <c r="A246" s="1"/>
      <c r="B246" s="1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">
      <c r="A247" s="1"/>
      <c r="B247" s="1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">
      <c r="A248" s="1"/>
      <c r="B248" s="1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">
      <c r="A249" s="1"/>
      <c r="B249" s="1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">
      <c r="A250" s="1"/>
      <c r="B250" s="1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">
      <c r="A251" s="1"/>
      <c r="B251" s="1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">
      <c r="A252" s="1"/>
      <c r="B252" s="1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">
      <c r="A253" s="1"/>
      <c r="B253" s="1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">
      <c r="A254" s="1"/>
      <c r="B254" s="1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">
      <c r="A255" s="1"/>
      <c r="B255" s="1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">
      <c r="A256" s="1"/>
      <c r="B256" s="1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sheetProtection algorithmName="SHA-512" hashValue="aJvdhJ32N8kWdbySUjNK8K2KsWHXhhp9+tmsIaboGqoJJHL2WJLTGGjc4ZarIaw/7ARc451Zqb0kNh7aG1+gZg==" saltValue="Dy8CX5WqXVt4Y8Bq/3cVPA==" spinCount="100000" sheet="1" objects="1" scenarios="1" selectLockedCells="1"/>
  <mergeCells count="33">
    <mergeCell ref="B61:F61"/>
    <mergeCell ref="A62:B62"/>
    <mergeCell ref="A68:G68"/>
    <mergeCell ref="E10:E54"/>
    <mergeCell ref="A30:A44"/>
    <mergeCell ref="A45:A54"/>
    <mergeCell ref="F56:H56"/>
    <mergeCell ref="A57:D57"/>
    <mergeCell ref="A58:D58"/>
    <mergeCell ref="A59:D59"/>
    <mergeCell ref="A25:A29"/>
    <mergeCell ref="K56:L56"/>
    <mergeCell ref="K61:M61"/>
    <mergeCell ref="K68:L68"/>
    <mergeCell ref="J10:J54"/>
    <mergeCell ref="I18:I24"/>
    <mergeCell ref="I25:I29"/>
    <mergeCell ref="I30:I44"/>
    <mergeCell ref="M30:M44"/>
    <mergeCell ref="I45:I54"/>
    <mergeCell ref="M45:M54"/>
    <mergeCell ref="M18:M24"/>
    <mergeCell ref="M25:M29"/>
    <mergeCell ref="A2:M2"/>
    <mergeCell ref="A3:M3"/>
    <mergeCell ref="A4:M4"/>
    <mergeCell ref="C6:L6"/>
    <mergeCell ref="C7:L7"/>
    <mergeCell ref="A8:M9"/>
    <mergeCell ref="A11:A17"/>
    <mergeCell ref="I11:I17"/>
    <mergeCell ref="M11:M17"/>
    <mergeCell ref="A18:A24"/>
  </mergeCells>
  <conditionalFormatting sqref="A59">
    <cfRule type="notContainsBlanks" dxfId="9" priority="1">
      <formula>LEN(TRIM(A59))&gt;0</formula>
    </cfRule>
  </conditionalFormatting>
  <conditionalFormatting sqref="A58:D58">
    <cfRule type="containsText" dxfId="8" priority="2" operator="containsText" text="Pontuação mínima não atingida">
      <formula>NOT(ISERROR(SEARCH(("Pontuação mínima não atingida"),(A58))))</formula>
    </cfRule>
    <cfRule type="containsText" dxfId="7" priority="3" stopIfTrue="1" operator="containsText" text="Pontuação mínima atingida">
      <formula>NOT(ISERROR(SEARCH(("Pontuação mínima atingida"),(A58))))</formula>
    </cfRule>
  </conditionalFormatting>
  <conditionalFormatting sqref="C6">
    <cfRule type="containsText" dxfId="6" priority="4" stopIfTrue="1" operator="containsText" text="NOME DO CANDIDATO">
      <formula>NOT(ISERROR(SEARCH(("NOME DO CANDIDATO"),(C6))))</formula>
    </cfRule>
  </conditionalFormatting>
  <conditionalFormatting sqref="C7">
    <cfRule type="containsText" dxfId="5" priority="5" stopIfTrue="1" operator="containsText" text="SELECIONE O NÍVEL">
      <formula>NOT(ISERROR(SEARCH(("SELECIONE O NÍVEL"),(C7))))</formula>
    </cfRule>
    <cfRule type="cellIs" dxfId="4" priority="6" stopIfTrue="1" operator="equal">
      <formula>"DOUTORADO"</formula>
    </cfRule>
    <cfRule type="cellIs" dxfId="3" priority="7" stopIfTrue="1" operator="equal">
      <formula>"MESTRADO"</formula>
    </cfRule>
  </conditionalFormatting>
  <conditionalFormatting sqref="C7:L7">
    <cfRule type="containsBlanks" dxfId="2" priority="8">
      <formula>LEN(TRIM(C7))=0</formula>
    </cfRule>
  </conditionalFormatting>
  <conditionalFormatting sqref="K63:K67">
    <cfRule type="expression" dxfId="1" priority="9">
      <formula>K63&lt;&gt;G63</formula>
    </cfRule>
  </conditionalFormatting>
  <conditionalFormatting sqref="L63:L67">
    <cfRule type="cellIs" dxfId="0" priority="10" operator="lessThan">
      <formula>0</formula>
    </cfRule>
  </conditionalFormatting>
  <dataValidations count="2">
    <dataValidation type="list" allowBlank="1" showErrorMessage="1" sqref="C7" xr:uid="{00000000-0002-0000-0000-000000000000}">
      <formula1>"SELECIONE O NÍVEL,MESTRADO,DOUTORADO"</formula1>
    </dataValidation>
    <dataValidation type="decimal" operator="lessThan" allowBlank="1" showErrorMessage="1" sqref="L11:L12 L14:L35 L41:L42 L45:L53" xr:uid="{00000000-0002-0000-0000-000001000000}">
      <formula1>D11</formula1>
    </dataValidation>
  </dataValidations>
  <printOptions horizontalCentered="1"/>
  <pageMargins left="0.39370078740157483" right="0.39370078740157483" top="0.59055118110236227" bottom="0.59055118110236227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61.140625" customWidth="1"/>
    <col min="2" max="2" width="5.42578125" customWidth="1"/>
    <col min="3" max="3" width="11.85546875" customWidth="1"/>
    <col min="4" max="4" width="9.5703125" customWidth="1"/>
    <col min="5" max="5" width="2.140625" customWidth="1"/>
    <col min="6" max="6" width="21.5703125" customWidth="1"/>
    <col min="7" max="7" width="7.42578125" customWidth="1"/>
    <col min="8" max="8" width="10.42578125" customWidth="1"/>
    <col min="9" max="9" width="15.5703125" customWidth="1"/>
    <col min="10" max="26" width="11.42578125" customWidth="1"/>
  </cols>
  <sheetData>
    <row r="1" spans="1:26" ht="12.75" customHeight="1" x14ac:dyDescent="0.2">
      <c r="A1" s="69" t="s">
        <v>0</v>
      </c>
      <c r="B1" s="68"/>
      <c r="C1" s="68"/>
      <c r="D1" s="68"/>
      <c r="E1" s="68"/>
      <c r="F1" s="68"/>
      <c r="G1" s="68"/>
      <c r="H1" s="68"/>
      <c r="I1" s="68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8.75" customHeight="1" x14ac:dyDescent="0.2">
      <c r="A2" s="86" t="s">
        <v>1</v>
      </c>
      <c r="B2" s="68"/>
      <c r="C2" s="68"/>
      <c r="D2" s="68"/>
      <c r="E2" s="68"/>
      <c r="F2" s="68"/>
      <c r="G2" s="68"/>
      <c r="H2" s="68"/>
      <c r="I2" s="68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8.75" customHeight="1" x14ac:dyDescent="0.2">
      <c r="A3" s="86" t="s">
        <v>75</v>
      </c>
      <c r="B3" s="68"/>
      <c r="C3" s="68"/>
      <c r="D3" s="68"/>
      <c r="E3" s="68"/>
      <c r="F3" s="68"/>
      <c r="G3" s="68"/>
      <c r="H3" s="68"/>
      <c r="I3" s="68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8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8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8.75" customHeight="1" x14ac:dyDescent="0.2">
      <c r="A6" s="36" t="e">
        <f ca="1">_xludf.CONCAT("Nome do candidato: "&amp;Inscrição!C6)</f>
        <v>#NAME?</v>
      </c>
      <c r="B6" s="36"/>
      <c r="C6" s="36"/>
      <c r="D6" s="36"/>
      <c r="E6" s="36"/>
      <c r="F6" s="36"/>
      <c r="G6" s="36"/>
      <c r="H6" s="36"/>
      <c r="I6" s="36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2.75" customHeight="1" x14ac:dyDescent="0.2">
      <c r="A7" s="36" t="e">
        <f ca="1">_xludf.CONCAT("Vaga: "&amp;Inscrição!C7)</f>
        <v>#NAME?</v>
      </c>
      <c r="B7" s="44"/>
      <c r="C7" s="44"/>
      <c r="D7" s="44"/>
      <c r="E7" s="44"/>
      <c r="F7" s="44"/>
      <c r="G7" s="44"/>
      <c r="H7" s="44"/>
      <c r="I7" s="44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2.75" customHeight="1" x14ac:dyDescent="0.2">
      <c r="A8" s="36"/>
      <c r="B8" s="44"/>
      <c r="C8" s="44"/>
      <c r="D8" s="44"/>
      <c r="E8" s="44"/>
      <c r="F8" s="44"/>
      <c r="G8" s="44"/>
      <c r="H8" s="44"/>
      <c r="I8" s="44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2.75" customHeight="1" x14ac:dyDescent="0.2">
      <c r="A9" s="87" t="str">
        <f>Inscrição!B61</f>
        <v>CÁLCULO DA NOTA PELO PREENCHIMENTO DO CANDIDATO</v>
      </c>
      <c r="B9" s="75"/>
      <c r="C9" s="75"/>
      <c r="D9" s="76"/>
      <c r="E9" s="43"/>
      <c r="F9" s="87" t="str">
        <f>Inscrição!K61</f>
        <v>CÁLCULO DA NOTA PELA VALIDAÇÃO DA COMISSÃO</v>
      </c>
      <c r="G9" s="75"/>
      <c r="H9" s="75"/>
      <c r="I9" s="76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2.75" customHeight="1" x14ac:dyDescent="0.2">
      <c r="A10" s="45" t="str">
        <f>Inscrição!A62</f>
        <v>CRITÉRIO</v>
      </c>
      <c r="B10" s="45" t="str">
        <f>Inscrição!F62</f>
        <v>Peso</v>
      </c>
      <c r="C10" s="45" t="str">
        <f>Inscrição!G62</f>
        <v xml:space="preserve">Nota Critério Canditado (NCC) </v>
      </c>
      <c r="D10" s="45" t="str">
        <f>Inscrição!H62</f>
        <v>Nota Ponderada Candidato</v>
      </c>
      <c r="E10" s="85"/>
      <c r="F10" s="46"/>
      <c r="G10" s="45" t="str">
        <f>Inscrição!K62</f>
        <v>Nota Critério (NCF)</v>
      </c>
      <c r="H10" s="45" t="str">
        <f>Inscrição!L62</f>
        <v>Diferença (NCF-NCC)</v>
      </c>
      <c r="I10" s="45" t="str">
        <f>Inscrição!M62</f>
        <v>Nota Ponderada Final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2.75" customHeight="1" x14ac:dyDescent="0.2">
      <c r="A11" s="43" t="str">
        <f>Inscrição!A63</f>
        <v>1-TITULAÇÃO (peso 2,5) Pontuação Máxima (10 pontos)</v>
      </c>
      <c r="B11" s="47">
        <f>Inscrição!F63</f>
        <v>2.5</v>
      </c>
      <c r="C11" s="47">
        <f>Inscrição!G63</f>
        <v>0</v>
      </c>
      <c r="D11" s="47">
        <f>Inscrição!H63</f>
        <v>0</v>
      </c>
      <c r="E11" s="68"/>
      <c r="F11" s="48"/>
      <c r="G11" s="49">
        <f>Inscrição!K63</f>
        <v>0</v>
      </c>
      <c r="H11" s="49">
        <f>Inscrição!L63</f>
        <v>0</v>
      </c>
      <c r="I11" s="49">
        <f>Inscrição!M63</f>
        <v>0</v>
      </c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2.75" customHeight="1" x14ac:dyDescent="0.2">
      <c r="A12" s="43" t="str">
        <f>Inscrição!A64</f>
        <v>2 - EXPERIÊNCIA PROFISSIONAL (peso 0,5) Pontuação Máxima (10 pontos)</v>
      </c>
      <c r="B12" s="47">
        <f>Inscrição!F64</f>
        <v>0.5</v>
      </c>
      <c r="C12" s="47">
        <f>Inscrição!G64</f>
        <v>0</v>
      </c>
      <c r="D12" s="47">
        <f>Inscrição!H64</f>
        <v>0</v>
      </c>
      <c r="E12" s="68"/>
      <c r="F12" s="48"/>
      <c r="G12" s="49">
        <f>Inscrição!K64</f>
        <v>0</v>
      </c>
      <c r="H12" s="49">
        <f>Inscrição!L64</f>
        <v>0</v>
      </c>
      <c r="I12" s="49">
        <f>Inscrição!M64</f>
        <v>0</v>
      </c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2.75" customHeight="1" x14ac:dyDescent="0.2">
      <c r="A13" s="43" t="str">
        <f>Inscrição!A65</f>
        <v>3 - ATIVIDADE DE PESQUISA (peso 2,0) Pontuação Máxima (10 pontos)</v>
      </c>
      <c r="B13" s="47">
        <f>Inscrição!F65</f>
        <v>2</v>
      </c>
      <c r="C13" s="47">
        <f>Inscrição!G65</f>
        <v>0</v>
      </c>
      <c r="D13" s="47">
        <f>Inscrição!H65</f>
        <v>0</v>
      </c>
      <c r="E13" s="68"/>
      <c r="F13" s="48"/>
      <c r="G13" s="49">
        <f>Inscrição!K65</f>
        <v>0</v>
      </c>
      <c r="H13" s="49">
        <f>Inscrição!L65</f>
        <v>0</v>
      </c>
      <c r="I13" s="49">
        <f>Inscrição!M65</f>
        <v>0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12.75" customHeight="1" x14ac:dyDescent="0.2">
      <c r="A14" s="43" t="str">
        <f>Inscrição!A66</f>
        <v>4 - PRODUÇÃO ACADÊMICA (peso 4,0) Pontuação Máxima (10 pontos)</v>
      </c>
      <c r="B14" s="47">
        <f>Inscrição!F66</f>
        <v>4</v>
      </c>
      <c r="C14" s="47">
        <f>Inscrição!G66</f>
        <v>0</v>
      </c>
      <c r="D14" s="47">
        <f>Inscrição!H66</f>
        <v>0</v>
      </c>
      <c r="E14" s="68"/>
      <c r="F14" s="48"/>
      <c r="G14" s="49">
        <f>Inscrição!K66</f>
        <v>0</v>
      </c>
      <c r="H14" s="49">
        <f>Inscrição!L66</f>
        <v>0</v>
      </c>
      <c r="I14" s="49">
        <f>Inscrição!M66</f>
        <v>0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2.75" customHeight="1" x14ac:dyDescent="0.2">
      <c r="A15" s="43" t="str">
        <f>Inscrição!A67</f>
        <v>5 - ATIVIDADES DE EXTENSÃO (peso 1,0) Pontuação Máxima (10 pontos)</v>
      </c>
      <c r="B15" s="47">
        <f>Inscrição!F67</f>
        <v>1</v>
      </c>
      <c r="C15" s="47">
        <f>Inscrição!G67</f>
        <v>0</v>
      </c>
      <c r="D15" s="47">
        <f>Inscrição!H67</f>
        <v>0</v>
      </c>
      <c r="E15" s="68"/>
      <c r="F15" s="48"/>
      <c r="G15" s="49">
        <f>Inscrição!K67</f>
        <v>0</v>
      </c>
      <c r="H15" s="49">
        <f>Inscrição!L67</f>
        <v>0</v>
      </c>
      <c r="I15" s="49">
        <f>Inscrição!M67</f>
        <v>0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2.75" customHeight="1" x14ac:dyDescent="0.2">
      <c r="A16" s="43"/>
      <c r="B16" s="50"/>
      <c r="C16" s="50"/>
      <c r="D16" s="50"/>
      <c r="E16" s="50"/>
      <c r="F16" s="43"/>
      <c r="G16" s="50"/>
      <c r="H16" s="50"/>
      <c r="I16" s="50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2.75" customHeight="1" x14ac:dyDescent="0.2">
      <c r="A17" s="51" t="str">
        <f>Inscrição!A68</f>
        <v>PONTUAÇÃO PRELIMINAR TOTAL</v>
      </c>
      <c r="B17" s="52"/>
      <c r="C17" s="52"/>
      <c r="D17" s="52">
        <f>Inscrição!H68</f>
        <v>0</v>
      </c>
      <c r="E17" s="53"/>
      <c r="F17" s="52" t="str">
        <f>Inscrição!K68</f>
        <v>PONTUAÇÃO FINAL TOTAL</v>
      </c>
      <c r="G17" s="51"/>
      <c r="H17" s="52"/>
      <c r="I17" s="52">
        <f>Inscrição!M68</f>
        <v>0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2.75" customHeight="1" x14ac:dyDescent="0.2">
      <c r="A18" s="43"/>
      <c r="B18" s="50"/>
      <c r="C18" s="50"/>
      <c r="D18" s="50"/>
      <c r="E18" s="50"/>
      <c r="F18" s="43"/>
      <c r="G18" s="50"/>
      <c r="H18" s="50"/>
      <c r="I18" s="50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2.75" customHeight="1" x14ac:dyDescent="0.2">
      <c r="A19" s="43"/>
      <c r="B19" s="50"/>
      <c r="C19" s="50"/>
      <c r="D19" s="50"/>
      <c r="E19" s="50"/>
      <c r="F19" s="43"/>
      <c r="G19" s="50"/>
      <c r="H19" s="50"/>
      <c r="I19" s="50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2.75" customHeight="1" x14ac:dyDescent="0.2">
      <c r="A20" s="43"/>
      <c r="B20" s="50"/>
      <c r="C20" s="50"/>
      <c r="D20" s="50"/>
      <c r="E20" s="50"/>
      <c r="F20" s="43"/>
      <c r="G20" s="50"/>
      <c r="H20" s="50"/>
      <c r="I20" s="50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2.75" customHeight="1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2.75" customHeight="1" x14ac:dyDescent="0.2">
      <c r="A22" s="54" t="s">
        <v>68</v>
      </c>
      <c r="B22" s="54" t="str">
        <f t="shared" ref="B22:B26" si="0">IF(G11=0,"Nota Critério VALIDADA",IF(G11&gt;0,_xludf.CONCAT("Nota Critério AUMENTADA "&amp;G11&amp;" pontos. Após avaliação da comissão. Impacto de "&amp;(H11-C11)&amp; " na Nota Ponderada Final"),_xludf.CONCAT("Nota Critério REDUZIDA "&amp;G11&amp;" pontos. Após avaliação da comissão. Impacto de "&amp;(H11-C11)&amp; " na Nota Ponderada Final")))</f>
        <v>Nota Critério VALIDADA</v>
      </c>
      <c r="C22" s="54"/>
      <c r="D22" s="54"/>
      <c r="E22" s="54"/>
      <c r="F22" s="54"/>
      <c r="G22" s="54"/>
      <c r="H22" s="54"/>
      <c r="I22" s="54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2.75" customHeight="1" x14ac:dyDescent="0.2">
      <c r="A23" s="54" t="s">
        <v>69</v>
      </c>
      <c r="B23" s="54" t="str">
        <f t="shared" si="0"/>
        <v>Nota Critério VALIDADA</v>
      </c>
      <c r="C23" s="54"/>
      <c r="D23" s="54"/>
      <c r="E23" s="54"/>
      <c r="F23" s="54"/>
      <c r="G23" s="54"/>
      <c r="H23" s="54"/>
      <c r="I23" s="54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2.75" customHeight="1" x14ac:dyDescent="0.2">
      <c r="A24" s="54" t="s">
        <v>70</v>
      </c>
      <c r="B24" s="54" t="str">
        <f t="shared" si="0"/>
        <v>Nota Critério VALIDADA</v>
      </c>
      <c r="C24" s="54"/>
      <c r="D24" s="54"/>
      <c r="E24" s="54"/>
      <c r="F24" s="54"/>
      <c r="G24" s="54"/>
      <c r="H24" s="54"/>
      <c r="I24" s="54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2.75" customHeight="1" x14ac:dyDescent="0.2">
      <c r="A25" s="54" t="s">
        <v>71</v>
      </c>
      <c r="B25" s="54" t="str">
        <f t="shared" si="0"/>
        <v>Nota Critério VALIDADA</v>
      </c>
      <c r="C25" s="54"/>
      <c r="D25" s="54"/>
      <c r="E25" s="54"/>
      <c r="F25" s="54"/>
      <c r="G25" s="54"/>
      <c r="H25" s="54"/>
      <c r="I25" s="54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2.75" customHeight="1" x14ac:dyDescent="0.2">
      <c r="A26" s="54" t="s">
        <v>72</v>
      </c>
      <c r="B26" s="54" t="str">
        <f t="shared" si="0"/>
        <v>Nota Critério VALIDADA</v>
      </c>
      <c r="C26" s="54"/>
      <c r="D26" s="54"/>
      <c r="E26" s="54"/>
      <c r="F26" s="54"/>
      <c r="G26" s="54"/>
      <c r="H26" s="54"/>
      <c r="I26" s="54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2.75" customHeight="1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2.75" customHeight="1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2.75" customHeight="1" x14ac:dyDescent="0.2">
      <c r="A29" s="43" t="s">
        <v>73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2.75" customHeight="1" x14ac:dyDescent="0.2">
      <c r="A30" s="43" t="s">
        <v>74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2.75" customHeight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2.75" customHeight="1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2.75" customHeight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2.75" customHeight="1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2.75" customHeight="1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2.75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2.75" customHeight="1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2.75" customHeight="1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2.75" customHeight="1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2.75" customHeight="1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2.75" customHeight="1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2.75" customHeight="1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2.75" customHeight="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2.75" customHeight="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2.75" customHeight="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2.75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2.75" customHeight="1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2.75" customHeight="1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2.75" customHeight="1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2.75" customHeight="1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2.7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2.75" customHeight="1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2.75" customHeight="1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2.75" customHeight="1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2.75" customHeight="1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2.75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2.75" customHeight="1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2.75" customHeight="1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2.75" customHeight="1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2.75" customHeight="1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2.75" customHeight="1" x14ac:dyDescent="0.2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2.75" customHeight="1" x14ac:dyDescent="0.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2.75" customHeight="1" x14ac:dyDescent="0.2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2.75" customHeight="1" x14ac:dyDescent="0.2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2.75" customHeight="1" x14ac:dyDescent="0.2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2.75" customHeight="1" x14ac:dyDescent="0.2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2.75" customHeight="1" x14ac:dyDescent="0.2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2.75" customHeight="1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2.75" customHeight="1" x14ac:dyDescent="0.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2.75" customHeight="1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2.75" customHeight="1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2.75" customHeight="1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2.75" customHeight="1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2.75" customHeight="1" x14ac:dyDescent="0.2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2.75" customHeight="1" x14ac:dyDescent="0.2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2.75" customHeight="1" x14ac:dyDescent="0.2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2.75" customHeight="1" x14ac:dyDescent="0.2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2.75" customHeight="1" x14ac:dyDescent="0.2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2.75" customHeight="1" x14ac:dyDescent="0.2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2.75" customHeight="1" x14ac:dyDescent="0.2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2.75" customHeight="1" x14ac:dyDescent="0.2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2.75" customHeight="1" x14ac:dyDescent="0.2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2.75" customHeight="1" x14ac:dyDescent="0.2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2.75" customHeight="1" x14ac:dyDescent="0.2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2.75" customHeight="1" x14ac:dyDescent="0.2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2.75" customHeight="1" x14ac:dyDescent="0.2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2.75" customHeight="1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2.75" customHeight="1" x14ac:dyDescent="0.2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2.75" customHeight="1" x14ac:dyDescent="0.2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2.75" customHeight="1" x14ac:dyDescent="0.2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2.75" customHeight="1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2.75" customHeight="1" x14ac:dyDescent="0.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2.75" customHeight="1" x14ac:dyDescent="0.2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2.75" customHeight="1" x14ac:dyDescent="0.2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2.75" customHeight="1" x14ac:dyDescent="0.2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2.75" customHeight="1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2.75" customHeight="1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2.75" customHeight="1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2.75" customHeight="1" x14ac:dyDescent="0.2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2.75" customHeight="1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2.75" customHeight="1" x14ac:dyDescent="0.2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2.75" customHeight="1" x14ac:dyDescent="0.2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2.75" customHeight="1" x14ac:dyDescent="0.2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2.75" customHeight="1" x14ac:dyDescent="0.2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2.75" customHeight="1" x14ac:dyDescent="0.2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2.75" customHeight="1" x14ac:dyDescent="0.2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2.75" customHeight="1" x14ac:dyDescent="0.2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2.75" customHeight="1" x14ac:dyDescent="0.2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2.75" customHeight="1" x14ac:dyDescent="0.2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2.75" customHeight="1" x14ac:dyDescent="0.2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2.75" customHeight="1" x14ac:dyDescent="0.2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2.75" customHeight="1" x14ac:dyDescent="0.2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2.75" customHeight="1" x14ac:dyDescent="0.2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2.75" customHeight="1" x14ac:dyDescent="0.2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2.75" customHeight="1" x14ac:dyDescent="0.2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2.75" customHeight="1" x14ac:dyDescent="0.2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2.75" customHeight="1" x14ac:dyDescent="0.2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2.75" customHeight="1" x14ac:dyDescent="0.2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2.75" customHeight="1" x14ac:dyDescent="0.2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2.75" customHeight="1" x14ac:dyDescent="0.2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2.75" customHeight="1" x14ac:dyDescent="0.2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2.75" customHeight="1" x14ac:dyDescent="0.2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2.75" customHeight="1" x14ac:dyDescent="0.2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2.75" customHeight="1" x14ac:dyDescent="0.2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2.75" customHeight="1" x14ac:dyDescent="0.2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2.75" customHeight="1" x14ac:dyDescent="0.2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2.75" customHeight="1" x14ac:dyDescent="0.2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2.75" customHeight="1" x14ac:dyDescent="0.2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2.75" customHeight="1" x14ac:dyDescent="0.2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2.75" customHeight="1" x14ac:dyDescent="0.2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2.75" customHeight="1" x14ac:dyDescent="0.2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2.75" customHeight="1" x14ac:dyDescent="0.2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2.75" customHeight="1" x14ac:dyDescent="0.2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2.75" customHeight="1" x14ac:dyDescent="0.2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2.75" customHeight="1" x14ac:dyDescent="0.2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2.75" customHeight="1" x14ac:dyDescent="0.2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2.75" customHeight="1" x14ac:dyDescent="0.2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2.75" customHeight="1" x14ac:dyDescent="0.2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2.75" customHeight="1" x14ac:dyDescent="0.2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2.75" customHeight="1" x14ac:dyDescent="0.2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2.75" customHeight="1" x14ac:dyDescent="0.2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2.75" customHeight="1" x14ac:dyDescent="0.2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2.75" customHeight="1" x14ac:dyDescent="0.2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2.75" customHeight="1" x14ac:dyDescent="0.2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2.75" customHeight="1" x14ac:dyDescent="0.2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2.75" customHeight="1" x14ac:dyDescent="0.2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2.75" customHeight="1" x14ac:dyDescent="0.2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2.75" customHeight="1" x14ac:dyDescent="0.2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2.75" customHeight="1" x14ac:dyDescent="0.2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2.75" customHeight="1" x14ac:dyDescent="0.2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2.75" customHeight="1" x14ac:dyDescent="0.2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2.75" customHeight="1" x14ac:dyDescent="0.2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2.75" customHeight="1" x14ac:dyDescent="0.2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2.75" customHeight="1" x14ac:dyDescent="0.2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2.75" customHeight="1" x14ac:dyDescent="0.2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2.75" customHeight="1" x14ac:dyDescent="0.2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2.75" customHeight="1" x14ac:dyDescent="0.2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2.75" customHeight="1" x14ac:dyDescent="0.2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2.75" customHeight="1" x14ac:dyDescent="0.2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2.75" customHeight="1" x14ac:dyDescent="0.2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2.75" customHeight="1" x14ac:dyDescent="0.2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2.75" customHeight="1" x14ac:dyDescent="0.2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2.75" customHeight="1" x14ac:dyDescent="0.2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2.75" customHeight="1" x14ac:dyDescent="0.2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2.75" customHeight="1" x14ac:dyDescent="0.2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2.75" customHeight="1" x14ac:dyDescent="0.2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2.75" customHeight="1" x14ac:dyDescent="0.2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2.75" customHeight="1" x14ac:dyDescent="0.2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2.75" customHeight="1" x14ac:dyDescent="0.2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2.75" customHeight="1" x14ac:dyDescent="0.2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2.75" customHeight="1" x14ac:dyDescent="0.2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2.75" customHeight="1" x14ac:dyDescent="0.2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2.75" customHeight="1" x14ac:dyDescent="0.2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2.75" customHeight="1" x14ac:dyDescent="0.2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2.75" customHeight="1" x14ac:dyDescent="0.2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2.75" customHeight="1" x14ac:dyDescent="0.2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2.75" customHeight="1" x14ac:dyDescent="0.2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2.75" customHeight="1" x14ac:dyDescent="0.2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2.75" customHeight="1" x14ac:dyDescent="0.2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2.75" customHeight="1" x14ac:dyDescent="0.2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2.75" customHeight="1" x14ac:dyDescent="0.2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2.75" customHeight="1" x14ac:dyDescent="0.2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2.75" customHeight="1" x14ac:dyDescent="0.2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2.75" customHeight="1" x14ac:dyDescent="0.2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2.75" customHeight="1" x14ac:dyDescent="0.2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2.75" customHeight="1" x14ac:dyDescent="0.2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2.75" customHeight="1" x14ac:dyDescent="0.2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2.75" customHeight="1" x14ac:dyDescent="0.2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2.75" customHeight="1" x14ac:dyDescent="0.2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2.75" customHeight="1" x14ac:dyDescent="0.2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2.75" customHeight="1" x14ac:dyDescent="0.2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2.75" customHeight="1" x14ac:dyDescent="0.2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2.75" customHeight="1" x14ac:dyDescent="0.2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2.75" customHeight="1" x14ac:dyDescent="0.2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2.75" customHeight="1" x14ac:dyDescent="0.2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2.75" customHeight="1" x14ac:dyDescent="0.2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2.75" customHeight="1" x14ac:dyDescent="0.2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2.75" customHeight="1" x14ac:dyDescent="0.2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2.75" customHeight="1" x14ac:dyDescent="0.2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2.75" customHeight="1" x14ac:dyDescent="0.2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2.75" customHeight="1" x14ac:dyDescent="0.2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2.75" customHeight="1" x14ac:dyDescent="0.2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2.75" customHeight="1" x14ac:dyDescent="0.2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2.75" customHeight="1" x14ac:dyDescent="0.2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2.75" customHeight="1" x14ac:dyDescent="0.2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2.75" customHeight="1" x14ac:dyDescent="0.2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2.75" customHeight="1" x14ac:dyDescent="0.2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2.75" customHeight="1" x14ac:dyDescent="0.2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2.75" customHeight="1" x14ac:dyDescent="0.2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2.75" customHeight="1" x14ac:dyDescent="0.2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2.75" customHeight="1" x14ac:dyDescent="0.2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2.75" customHeight="1" x14ac:dyDescent="0.2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2.75" customHeight="1" x14ac:dyDescent="0.2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2.75" customHeight="1" x14ac:dyDescent="0.2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2.75" customHeight="1" x14ac:dyDescent="0.2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2.75" customHeight="1" x14ac:dyDescent="0.2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2.75" customHeight="1" x14ac:dyDescent="0.2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2.75" customHeight="1" x14ac:dyDescent="0.2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2.75" customHeight="1" x14ac:dyDescent="0.2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2.75" customHeight="1" x14ac:dyDescent="0.2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2.75" customHeight="1" x14ac:dyDescent="0.2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2.75" customHeight="1" x14ac:dyDescent="0.2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2.75" customHeight="1" x14ac:dyDescent="0.2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2.75" customHeight="1" x14ac:dyDescent="0.2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2.75" customHeight="1" x14ac:dyDescent="0.2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2.75" customHeight="1" x14ac:dyDescent="0.2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2.75" customHeight="1" x14ac:dyDescent="0.2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2.75" customHeight="1" x14ac:dyDescent="0.2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2.75" customHeight="1" x14ac:dyDescent="0.2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2.75" customHeight="1" x14ac:dyDescent="0.2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2.75" customHeight="1" x14ac:dyDescent="0.2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2.75" customHeight="1" x14ac:dyDescent="0.2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2.75" customHeight="1" x14ac:dyDescent="0.2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2.75" customHeight="1" x14ac:dyDescent="0.2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2.75" customHeight="1" x14ac:dyDescent="0.2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2.75" customHeight="1" x14ac:dyDescent="0.2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2.75" customHeight="1" x14ac:dyDescent="0.2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2.75" customHeight="1" x14ac:dyDescent="0.2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2.75" customHeight="1" x14ac:dyDescent="0.2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2.75" customHeight="1" x14ac:dyDescent="0.2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2.75" customHeight="1" x14ac:dyDescent="0.2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2.75" customHeight="1" x14ac:dyDescent="0.2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2.75" customHeight="1" x14ac:dyDescent="0.2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2.75" customHeight="1" x14ac:dyDescent="0.2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2.75" customHeight="1" x14ac:dyDescent="0.2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2.75" customHeight="1" x14ac:dyDescent="0.2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2.75" customHeight="1" x14ac:dyDescent="0.2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2.75" customHeight="1" x14ac:dyDescent="0.2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2.75" customHeight="1" x14ac:dyDescent="0.2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2.75" customHeight="1" x14ac:dyDescent="0.2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2.75" customHeight="1" x14ac:dyDescent="0.2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2.75" customHeight="1" x14ac:dyDescent="0.2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2.75" customHeight="1" x14ac:dyDescent="0.2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2.75" customHeight="1" x14ac:dyDescent="0.2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2.75" customHeight="1" x14ac:dyDescent="0.2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2.75" customHeight="1" x14ac:dyDescent="0.2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2.75" customHeight="1" x14ac:dyDescent="0.2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2.75" customHeight="1" x14ac:dyDescent="0.2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2.75" customHeight="1" x14ac:dyDescent="0.2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2.75" customHeight="1" x14ac:dyDescent="0.2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2.75" customHeight="1" x14ac:dyDescent="0.2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2.75" customHeight="1" x14ac:dyDescent="0.2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2.75" customHeight="1" x14ac:dyDescent="0.2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2.75" customHeight="1" x14ac:dyDescent="0.2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2.75" customHeight="1" x14ac:dyDescent="0.2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2.75" customHeight="1" x14ac:dyDescent="0.2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2.75" customHeight="1" x14ac:dyDescent="0.2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2.75" customHeight="1" x14ac:dyDescent="0.2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2.75" customHeight="1" x14ac:dyDescent="0.2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2.75" customHeight="1" x14ac:dyDescent="0.2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2.75" customHeight="1" x14ac:dyDescent="0.2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2.75" customHeight="1" x14ac:dyDescent="0.2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2.75" customHeight="1" x14ac:dyDescent="0.2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2.75" customHeight="1" x14ac:dyDescent="0.2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2.75" customHeight="1" x14ac:dyDescent="0.2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2.75" customHeight="1" x14ac:dyDescent="0.2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2.75" customHeight="1" x14ac:dyDescent="0.2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2.75" customHeight="1" x14ac:dyDescent="0.2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2.75" customHeight="1" x14ac:dyDescent="0.2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2.75" customHeight="1" x14ac:dyDescent="0.2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2.75" customHeight="1" x14ac:dyDescent="0.2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2.75" customHeight="1" x14ac:dyDescent="0.2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2.75" customHeight="1" x14ac:dyDescent="0.2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2.75" customHeight="1" x14ac:dyDescent="0.2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2.75" customHeight="1" x14ac:dyDescent="0.2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2.75" customHeight="1" x14ac:dyDescent="0.2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2.75" customHeight="1" x14ac:dyDescent="0.2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2.75" customHeight="1" x14ac:dyDescent="0.2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2.75" customHeight="1" x14ac:dyDescent="0.2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2.75" customHeight="1" x14ac:dyDescent="0.2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2.75" customHeight="1" x14ac:dyDescent="0.2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2.75" customHeight="1" x14ac:dyDescent="0.2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2.75" customHeight="1" x14ac:dyDescent="0.2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2.75" customHeight="1" x14ac:dyDescent="0.2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2.75" customHeight="1" x14ac:dyDescent="0.2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2.75" customHeight="1" x14ac:dyDescent="0.2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2.75" customHeight="1" x14ac:dyDescent="0.2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2.75" customHeight="1" x14ac:dyDescent="0.2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2.75" customHeight="1" x14ac:dyDescent="0.2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2.75" customHeight="1" x14ac:dyDescent="0.2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2.75" customHeight="1" x14ac:dyDescent="0.2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2.75" customHeight="1" x14ac:dyDescent="0.2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2.75" customHeight="1" x14ac:dyDescent="0.2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2.75" customHeight="1" x14ac:dyDescent="0.2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2.75" customHeight="1" x14ac:dyDescent="0.2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2.75" customHeight="1" x14ac:dyDescent="0.2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2.75" customHeight="1" x14ac:dyDescent="0.2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2.75" customHeight="1" x14ac:dyDescent="0.2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2.75" customHeight="1" x14ac:dyDescent="0.2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2.75" customHeight="1" x14ac:dyDescent="0.2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2.75" customHeight="1" x14ac:dyDescent="0.2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2.75" customHeight="1" x14ac:dyDescent="0.2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2.75" customHeight="1" x14ac:dyDescent="0.2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2.75" customHeight="1" x14ac:dyDescent="0.2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2.75" customHeight="1" x14ac:dyDescent="0.2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2.75" customHeight="1" x14ac:dyDescent="0.2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2.75" customHeight="1" x14ac:dyDescent="0.2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2.75" customHeight="1" x14ac:dyDescent="0.2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2.75" customHeight="1" x14ac:dyDescent="0.2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2.75" customHeight="1" x14ac:dyDescent="0.2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2.75" customHeight="1" x14ac:dyDescent="0.2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2.75" customHeight="1" x14ac:dyDescent="0.2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2.75" customHeight="1" x14ac:dyDescent="0.2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2.75" customHeight="1" x14ac:dyDescent="0.2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2.75" customHeight="1" x14ac:dyDescent="0.2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2.75" customHeight="1" x14ac:dyDescent="0.2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2.75" customHeight="1" x14ac:dyDescent="0.2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2.75" customHeight="1" x14ac:dyDescent="0.2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2.75" customHeight="1" x14ac:dyDescent="0.2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2.75" customHeight="1" x14ac:dyDescent="0.2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2.75" customHeight="1" x14ac:dyDescent="0.2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2.75" customHeight="1" x14ac:dyDescent="0.2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2.75" customHeight="1" x14ac:dyDescent="0.2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2.75" customHeight="1" x14ac:dyDescent="0.2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2.75" customHeight="1" x14ac:dyDescent="0.2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2.75" customHeight="1" x14ac:dyDescent="0.2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2.75" customHeight="1" x14ac:dyDescent="0.2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2.75" customHeight="1" x14ac:dyDescent="0.2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2.75" customHeight="1" x14ac:dyDescent="0.2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2.75" customHeight="1" x14ac:dyDescent="0.2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2.75" customHeight="1" x14ac:dyDescent="0.2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2.75" customHeight="1" x14ac:dyDescent="0.2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2.75" customHeight="1" x14ac:dyDescent="0.2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2.75" customHeight="1" x14ac:dyDescent="0.2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2.75" customHeight="1" x14ac:dyDescent="0.2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2.75" customHeight="1" x14ac:dyDescent="0.2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2.75" customHeight="1" x14ac:dyDescent="0.2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2.75" customHeight="1" x14ac:dyDescent="0.2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2.75" customHeight="1" x14ac:dyDescent="0.2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2.75" customHeight="1" x14ac:dyDescent="0.2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2.75" customHeight="1" x14ac:dyDescent="0.2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2.75" customHeight="1" x14ac:dyDescent="0.2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2.75" customHeight="1" x14ac:dyDescent="0.2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2.75" customHeight="1" x14ac:dyDescent="0.2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2.75" customHeight="1" x14ac:dyDescent="0.2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2.75" customHeight="1" x14ac:dyDescent="0.2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2.75" customHeight="1" x14ac:dyDescent="0.2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2.75" customHeight="1" x14ac:dyDescent="0.2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2.75" customHeight="1" x14ac:dyDescent="0.2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2.75" customHeight="1" x14ac:dyDescent="0.2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2.75" customHeight="1" x14ac:dyDescent="0.2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2.75" customHeight="1" x14ac:dyDescent="0.2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2.75" customHeight="1" x14ac:dyDescent="0.2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2.75" customHeight="1" x14ac:dyDescent="0.2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2.75" customHeight="1" x14ac:dyDescent="0.2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2.75" customHeight="1" x14ac:dyDescent="0.2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2.75" customHeight="1" x14ac:dyDescent="0.2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2.75" customHeight="1" x14ac:dyDescent="0.2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2.75" customHeight="1" x14ac:dyDescent="0.2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2.75" customHeight="1" x14ac:dyDescent="0.2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2.75" customHeight="1" x14ac:dyDescent="0.2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2.75" customHeight="1" x14ac:dyDescent="0.2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2.75" customHeight="1" x14ac:dyDescent="0.2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2.75" customHeight="1" x14ac:dyDescent="0.2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2.75" customHeight="1" x14ac:dyDescent="0.2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2.75" customHeight="1" x14ac:dyDescent="0.2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2.75" customHeight="1" x14ac:dyDescent="0.2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2.75" customHeight="1" x14ac:dyDescent="0.2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2.75" customHeight="1" x14ac:dyDescent="0.2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2.75" customHeight="1" x14ac:dyDescent="0.2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2.75" customHeight="1" x14ac:dyDescent="0.2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2.75" customHeight="1" x14ac:dyDescent="0.2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2.75" customHeight="1" x14ac:dyDescent="0.2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2.75" customHeight="1" x14ac:dyDescent="0.2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2.75" customHeight="1" x14ac:dyDescent="0.2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2.75" customHeight="1" x14ac:dyDescent="0.2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2.75" customHeight="1" x14ac:dyDescent="0.2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2.75" customHeight="1" x14ac:dyDescent="0.2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2.75" customHeight="1" x14ac:dyDescent="0.2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2.75" customHeight="1" x14ac:dyDescent="0.2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2.75" customHeight="1" x14ac:dyDescent="0.2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2.75" customHeight="1" x14ac:dyDescent="0.2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2.75" customHeight="1" x14ac:dyDescent="0.2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2.75" customHeight="1" x14ac:dyDescent="0.2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2.75" customHeight="1" x14ac:dyDescent="0.2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2.75" customHeight="1" x14ac:dyDescent="0.2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2.75" customHeight="1" x14ac:dyDescent="0.2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2.75" customHeight="1" x14ac:dyDescent="0.2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2.75" customHeight="1" x14ac:dyDescent="0.2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2.75" customHeight="1" x14ac:dyDescent="0.2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2.75" customHeight="1" x14ac:dyDescent="0.2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2.75" customHeight="1" x14ac:dyDescent="0.2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2.75" customHeight="1" x14ac:dyDescent="0.2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2.75" customHeight="1" x14ac:dyDescent="0.2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2.75" customHeight="1" x14ac:dyDescent="0.2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2.75" customHeight="1" x14ac:dyDescent="0.2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2.75" customHeight="1" x14ac:dyDescent="0.2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2.75" customHeight="1" x14ac:dyDescent="0.2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2.75" customHeight="1" x14ac:dyDescent="0.2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2.75" customHeight="1" x14ac:dyDescent="0.2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2.75" customHeight="1" x14ac:dyDescent="0.2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2.75" customHeight="1" x14ac:dyDescent="0.2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2.75" customHeight="1" x14ac:dyDescent="0.2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2.75" customHeight="1" x14ac:dyDescent="0.2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2.75" customHeight="1" x14ac:dyDescent="0.2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2.75" customHeight="1" x14ac:dyDescent="0.2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2.75" customHeight="1" x14ac:dyDescent="0.2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2.75" customHeight="1" x14ac:dyDescent="0.2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2.75" customHeight="1" x14ac:dyDescent="0.2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2.75" customHeight="1" x14ac:dyDescent="0.2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2.75" customHeight="1" x14ac:dyDescent="0.2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2.75" customHeight="1" x14ac:dyDescent="0.2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2.75" customHeight="1" x14ac:dyDescent="0.2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2.75" customHeight="1" x14ac:dyDescent="0.2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2.75" customHeight="1" x14ac:dyDescent="0.2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2.75" customHeight="1" x14ac:dyDescent="0.2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2.75" customHeight="1" x14ac:dyDescent="0.2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2.75" customHeight="1" x14ac:dyDescent="0.2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2.75" customHeight="1" x14ac:dyDescent="0.2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2.75" customHeight="1" x14ac:dyDescent="0.2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2.75" customHeight="1" x14ac:dyDescent="0.2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2.75" customHeight="1" x14ac:dyDescent="0.2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2.75" customHeight="1" x14ac:dyDescent="0.2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2.75" customHeight="1" x14ac:dyDescent="0.2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2.75" customHeight="1" x14ac:dyDescent="0.2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2.75" customHeight="1" x14ac:dyDescent="0.2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2.75" customHeight="1" x14ac:dyDescent="0.2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2.75" customHeight="1" x14ac:dyDescent="0.2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2.75" customHeight="1" x14ac:dyDescent="0.2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2.75" customHeight="1" x14ac:dyDescent="0.2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2.75" customHeight="1" x14ac:dyDescent="0.2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2.75" customHeight="1" x14ac:dyDescent="0.2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2.75" customHeight="1" x14ac:dyDescent="0.2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2.75" customHeight="1" x14ac:dyDescent="0.2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2.75" customHeight="1" x14ac:dyDescent="0.2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2.75" customHeight="1" x14ac:dyDescent="0.2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2.75" customHeight="1" x14ac:dyDescent="0.2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2.75" customHeight="1" x14ac:dyDescent="0.2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2.75" customHeight="1" x14ac:dyDescent="0.2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2.75" customHeight="1" x14ac:dyDescent="0.2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2.75" customHeight="1" x14ac:dyDescent="0.2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2.75" customHeight="1" x14ac:dyDescent="0.2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2.75" customHeight="1" x14ac:dyDescent="0.2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2.75" customHeight="1" x14ac:dyDescent="0.2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2.75" customHeight="1" x14ac:dyDescent="0.2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2.75" customHeight="1" x14ac:dyDescent="0.2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2.75" customHeight="1" x14ac:dyDescent="0.2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2.75" customHeight="1" x14ac:dyDescent="0.2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2.75" customHeight="1" x14ac:dyDescent="0.2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2.75" customHeight="1" x14ac:dyDescent="0.2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2.75" customHeight="1" x14ac:dyDescent="0.2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2.75" customHeight="1" x14ac:dyDescent="0.2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2.75" customHeight="1" x14ac:dyDescent="0.2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2.75" customHeight="1" x14ac:dyDescent="0.2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2.75" customHeight="1" x14ac:dyDescent="0.2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2.75" customHeight="1" x14ac:dyDescent="0.2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2.75" customHeight="1" x14ac:dyDescent="0.2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2.75" customHeight="1" x14ac:dyDescent="0.2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2.75" customHeight="1" x14ac:dyDescent="0.2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2.75" customHeight="1" x14ac:dyDescent="0.2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2.75" customHeight="1" x14ac:dyDescent="0.2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2.75" customHeight="1" x14ac:dyDescent="0.2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2.75" customHeight="1" x14ac:dyDescent="0.2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2.75" customHeight="1" x14ac:dyDescent="0.2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2.75" customHeight="1" x14ac:dyDescent="0.2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2.75" customHeight="1" x14ac:dyDescent="0.2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2.75" customHeight="1" x14ac:dyDescent="0.2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2.75" customHeight="1" x14ac:dyDescent="0.2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2.75" customHeight="1" x14ac:dyDescent="0.2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2.75" customHeight="1" x14ac:dyDescent="0.2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2.75" customHeight="1" x14ac:dyDescent="0.2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2.75" customHeight="1" x14ac:dyDescent="0.2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2.75" customHeight="1" x14ac:dyDescent="0.2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2.75" customHeight="1" x14ac:dyDescent="0.2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2.75" customHeight="1" x14ac:dyDescent="0.2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2.75" customHeight="1" x14ac:dyDescent="0.2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2.75" customHeight="1" x14ac:dyDescent="0.2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2.75" customHeight="1" x14ac:dyDescent="0.2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2.75" customHeight="1" x14ac:dyDescent="0.2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2.75" customHeight="1" x14ac:dyDescent="0.2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2.75" customHeight="1" x14ac:dyDescent="0.2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2.75" customHeight="1" x14ac:dyDescent="0.2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2.75" customHeight="1" x14ac:dyDescent="0.2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2.75" customHeight="1" x14ac:dyDescent="0.2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2.75" customHeight="1" x14ac:dyDescent="0.2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2.75" customHeight="1" x14ac:dyDescent="0.2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2.75" customHeight="1" x14ac:dyDescent="0.2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2.75" customHeight="1" x14ac:dyDescent="0.2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2.75" customHeight="1" x14ac:dyDescent="0.2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2.75" customHeight="1" x14ac:dyDescent="0.2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2.75" customHeight="1" x14ac:dyDescent="0.2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2.75" customHeight="1" x14ac:dyDescent="0.2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2.75" customHeight="1" x14ac:dyDescent="0.2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2.75" customHeight="1" x14ac:dyDescent="0.2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2.75" customHeight="1" x14ac:dyDescent="0.2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2.75" customHeight="1" x14ac:dyDescent="0.2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2.75" customHeight="1" x14ac:dyDescent="0.2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2.75" customHeight="1" x14ac:dyDescent="0.2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2.75" customHeight="1" x14ac:dyDescent="0.2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2.75" customHeight="1" x14ac:dyDescent="0.2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2.75" customHeight="1" x14ac:dyDescent="0.2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2.75" customHeight="1" x14ac:dyDescent="0.2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2.75" customHeight="1" x14ac:dyDescent="0.2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2.75" customHeight="1" x14ac:dyDescent="0.2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2.75" customHeight="1" x14ac:dyDescent="0.2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2.75" customHeight="1" x14ac:dyDescent="0.2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2.75" customHeight="1" x14ac:dyDescent="0.2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2.75" customHeight="1" x14ac:dyDescent="0.2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2.75" customHeight="1" x14ac:dyDescent="0.2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2.75" customHeight="1" x14ac:dyDescent="0.2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2.75" customHeight="1" x14ac:dyDescent="0.2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2.75" customHeight="1" x14ac:dyDescent="0.2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2.75" customHeight="1" x14ac:dyDescent="0.2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2.75" customHeight="1" x14ac:dyDescent="0.2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2.75" customHeight="1" x14ac:dyDescent="0.2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2.75" customHeight="1" x14ac:dyDescent="0.2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2.75" customHeight="1" x14ac:dyDescent="0.2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2.75" customHeight="1" x14ac:dyDescent="0.2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2.75" customHeight="1" x14ac:dyDescent="0.2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2.75" customHeight="1" x14ac:dyDescent="0.2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2.75" customHeight="1" x14ac:dyDescent="0.2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2.75" customHeight="1" x14ac:dyDescent="0.2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2.75" customHeight="1" x14ac:dyDescent="0.2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2.75" customHeight="1" x14ac:dyDescent="0.2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2.75" customHeight="1" x14ac:dyDescent="0.2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2.75" customHeight="1" x14ac:dyDescent="0.2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2.75" customHeight="1" x14ac:dyDescent="0.2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2.75" customHeight="1" x14ac:dyDescent="0.2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2.75" customHeight="1" x14ac:dyDescent="0.2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2.75" customHeight="1" x14ac:dyDescent="0.2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2.75" customHeight="1" x14ac:dyDescent="0.2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2.75" customHeight="1" x14ac:dyDescent="0.2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2.75" customHeight="1" x14ac:dyDescent="0.2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2.75" customHeight="1" x14ac:dyDescent="0.2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2.75" customHeight="1" x14ac:dyDescent="0.2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2.75" customHeight="1" x14ac:dyDescent="0.2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2.75" customHeight="1" x14ac:dyDescent="0.2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2.75" customHeight="1" x14ac:dyDescent="0.2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2.75" customHeight="1" x14ac:dyDescent="0.2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2.75" customHeight="1" x14ac:dyDescent="0.2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2.75" customHeight="1" x14ac:dyDescent="0.2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2.75" customHeight="1" x14ac:dyDescent="0.2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2.75" customHeight="1" x14ac:dyDescent="0.2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2.75" customHeight="1" x14ac:dyDescent="0.2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2.75" customHeight="1" x14ac:dyDescent="0.2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2.75" customHeight="1" x14ac:dyDescent="0.2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2.75" customHeight="1" x14ac:dyDescent="0.2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2.75" customHeight="1" x14ac:dyDescent="0.2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2.75" customHeight="1" x14ac:dyDescent="0.2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2.75" customHeight="1" x14ac:dyDescent="0.2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2.75" customHeight="1" x14ac:dyDescent="0.2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2.75" customHeight="1" x14ac:dyDescent="0.2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2.75" customHeight="1" x14ac:dyDescent="0.2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2.75" customHeight="1" x14ac:dyDescent="0.2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2.75" customHeight="1" x14ac:dyDescent="0.2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2.75" customHeight="1" x14ac:dyDescent="0.2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2.75" customHeight="1" x14ac:dyDescent="0.2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2.75" customHeight="1" x14ac:dyDescent="0.2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2.75" customHeight="1" x14ac:dyDescent="0.2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2.75" customHeight="1" x14ac:dyDescent="0.2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2.75" customHeight="1" x14ac:dyDescent="0.2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2.75" customHeight="1" x14ac:dyDescent="0.2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2.75" customHeight="1" x14ac:dyDescent="0.2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2.75" customHeight="1" x14ac:dyDescent="0.2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2.75" customHeight="1" x14ac:dyDescent="0.2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2.75" customHeight="1" x14ac:dyDescent="0.2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2.75" customHeight="1" x14ac:dyDescent="0.2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2.75" customHeight="1" x14ac:dyDescent="0.2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2.75" customHeight="1" x14ac:dyDescent="0.2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2.75" customHeight="1" x14ac:dyDescent="0.2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2.75" customHeight="1" x14ac:dyDescent="0.2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2.75" customHeight="1" x14ac:dyDescent="0.2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2.75" customHeight="1" x14ac:dyDescent="0.2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2.75" customHeight="1" x14ac:dyDescent="0.2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2.75" customHeight="1" x14ac:dyDescent="0.2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2.75" customHeight="1" x14ac:dyDescent="0.2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2.75" customHeight="1" x14ac:dyDescent="0.2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2.75" customHeight="1" x14ac:dyDescent="0.2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2.75" customHeight="1" x14ac:dyDescent="0.2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2.75" customHeight="1" x14ac:dyDescent="0.2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2.75" customHeight="1" x14ac:dyDescent="0.2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2.75" customHeight="1" x14ac:dyDescent="0.2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2.75" customHeight="1" x14ac:dyDescent="0.2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2.75" customHeight="1" x14ac:dyDescent="0.2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2.75" customHeight="1" x14ac:dyDescent="0.2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2.75" customHeight="1" x14ac:dyDescent="0.2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2.75" customHeight="1" x14ac:dyDescent="0.2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2.75" customHeight="1" x14ac:dyDescent="0.2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2.75" customHeight="1" x14ac:dyDescent="0.2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2.75" customHeight="1" x14ac:dyDescent="0.2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2.75" customHeight="1" x14ac:dyDescent="0.2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2.75" customHeight="1" x14ac:dyDescent="0.2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2.75" customHeight="1" x14ac:dyDescent="0.2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2.75" customHeight="1" x14ac:dyDescent="0.2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2.75" customHeight="1" x14ac:dyDescent="0.2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2.75" customHeight="1" x14ac:dyDescent="0.2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2.75" customHeight="1" x14ac:dyDescent="0.2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2.75" customHeight="1" x14ac:dyDescent="0.2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2.75" customHeight="1" x14ac:dyDescent="0.2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2.75" customHeight="1" x14ac:dyDescent="0.2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2.75" customHeight="1" x14ac:dyDescent="0.2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2.75" customHeight="1" x14ac:dyDescent="0.2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2.75" customHeight="1" x14ac:dyDescent="0.2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2.75" customHeight="1" x14ac:dyDescent="0.2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2.75" customHeight="1" x14ac:dyDescent="0.2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2.75" customHeight="1" x14ac:dyDescent="0.2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2.75" customHeight="1" x14ac:dyDescent="0.2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2.75" customHeight="1" x14ac:dyDescent="0.2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2.75" customHeight="1" x14ac:dyDescent="0.2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2.75" customHeight="1" x14ac:dyDescent="0.2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2.75" customHeight="1" x14ac:dyDescent="0.2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2.75" customHeight="1" x14ac:dyDescent="0.2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2.75" customHeight="1" x14ac:dyDescent="0.2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2.75" customHeight="1" x14ac:dyDescent="0.2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2.75" customHeight="1" x14ac:dyDescent="0.2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2.75" customHeight="1" x14ac:dyDescent="0.2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2.75" customHeight="1" x14ac:dyDescent="0.2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2.75" customHeight="1" x14ac:dyDescent="0.2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2.75" customHeight="1" x14ac:dyDescent="0.2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2.75" customHeight="1" x14ac:dyDescent="0.2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2.75" customHeight="1" x14ac:dyDescent="0.2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2.75" customHeight="1" x14ac:dyDescent="0.2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2.75" customHeight="1" x14ac:dyDescent="0.2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2.75" customHeight="1" x14ac:dyDescent="0.2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2.75" customHeight="1" x14ac:dyDescent="0.2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2.75" customHeight="1" x14ac:dyDescent="0.2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2.75" customHeight="1" x14ac:dyDescent="0.2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2.75" customHeight="1" x14ac:dyDescent="0.2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2.75" customHeight="1" x14ac:dyDescent="0.2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2.75" customHeight="1" x14ac:dyDescent="0.2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2.75" customHeight="1" x14ac:dyDescent="0.2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2.75" customHeight="1" x14ac:dyDescent="0.2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2.75" customHeight="1" x14ac:dyDescent="0.2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2.75" customHeight="1" x14ac:dyDescent="0.2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2.75" customHeight="1" x14ac:dyDescent="0.2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2.75" customHeight="1" x14ac:dyDescent="0.2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2.75" customHeight="1" x14ac:dyDescent="0.2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2.75" customHeight="1" x14ac:dyDescent="0.2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2.75" customHeight="1" x14ac:dyDescent="0.2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2.75" customHeight="1" x14ac:dyDescent="0.2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2.75" customHeight="1" x14ac:dyDescent="0.2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2.75" customHeight="1" x14ac:dyDescent="0.2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2.75" customHeight="1" x14ac:dyDescent="0.2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2.75" customHeight="1" x14ac:dyDescent="0.2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2.75" customHeight="1" x14ac:dyDescent="0.2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2.75" customHeight="1" x14ac:dyDescent="0.2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2.75" customHeight="1" x14ac:dyDescent="0.2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2.75" customHeight="1" x14ac:dyDescent="0.2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2.75" customHeight="1" x14ac:dyDescent="0.2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2.75" customHeight="1" x14ac:dyDescent="0.2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2.75" customHeight="1" x14ac:dyDescent="0.2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2.75" customHeight="1" x14ac:dyDescent="0.2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2.75" customHeight="1" x14ac:dyDescent="0.2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2.75" customHeight="1" x14ac:dyDescent="0.2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2.75" customHeight="1" x14ac:dyDescent="0.2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2.75" customHeight="1" x14ac:dyDescent="0.2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2.75" customHeight="1" x14ac:dyDescent="0.2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2.75" customHeight="1" x14ac:dyDescent="0.2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2.75" customHeight="1" x14ac:dyDescent="0.2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2.75" customHeight="1" x14ac:dyDescent="0.2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2.75" customHeight="1" x14ac:dyDescent="0.2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2.75" customHeight="1" x14ac:dyDescent="0.2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2.75" customHeight="1" x14ac:dyDescent="0.2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2.75" customHeight="1" x14ac:dyDescent="0.2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2.75" customHeight="1" x14ac:dyDescent="0.2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2.75" customHeight="1" x14ac:dyDescent="0.2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2.75" customHeight="1" x14ac:dyDescent="0.2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2.75" customHeight="1" x14ac:dyDescent="0.2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2.75" customHeight="1" x14ac:dyDescent="0.2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2.75" customHeight="1" x14ac:dyDescent="0.2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2.75" customHeight="1" x14ac:dyDescent="0.2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2.75" customHeight="1" x14ac:dyDescent="0.2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2.75" customHeight="1" x14ac:dyDescent="0.2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2.75" customHeight="1" x14ac:dyDescent="0.2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2.75" customHeight="1" x14ac:dyDescent="0.2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2.75" customHeight="1" x14ac:dyDescent="0.2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2.75" customHeight="1" x14ac:dyDescent="0.2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2.75" customHeight="1" x14ac:dyDescent="0.2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2.75" customHeight="1" x14ac:dyDescent="0.2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2.75" customHeight="1" x14ac:dyDescent="0.2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2.75" customHeight="1" x14ac:dyDescent="0.2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2.75" customHeight="1" x14ac:dyDescent="0.2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2.75" customHeight="1" x14ac:dyDescent="0.2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2.75" customHeight="1" x14ac:dyDescent="0.2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2.75" customHeight="1" x14ac:dyDescent="0.2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2.75" customHeight="1" x14ac:dyDescent="0.2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2.75" customHeight="1" x14ac:dyDescent="0.2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2.75" customHeight="1" x14ac:dyDescent="0.2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2.75" customHeight="1" x14ac:dyDescent="0.2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2.75" customHeight="1" x14ac:dyDescent="0.2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2.75" customHeight="1" x14ac:dyDescent="0.2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2.75" customHeight="1" x14ac:dyDescent="0.2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2.75" customHeight="1" x14ac:dyDescent="0.2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2.75" customHeight="1" x14ac:dyDescent="0.2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2.75" customHeight="1" x14ac:dyDescent="0.2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2.75" customHeight="1" x14ac:dyDescent="0.2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2.75" customHeight="1" x14ac:dyDescent="0.2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2.75" customHeight="1" x14ac:dyDescent="0.2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2.75" customHeight="1" x14ac:dyDescent="0.2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2.75" customHeight="1" x14ac:dyDescent="0.2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2.75" customHeight="1" x14ac:dyDescent="0.2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2.75" customHeight="1" x14ac:dyDescent="0.2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2.75" customHeight="1" x14ac:dyDescent="0.2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2.75" customHeight="1" x14ac:dyDescent="0.2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2.75" customHeight="1" x14ac:dyDescent="0.2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2.75" customHeight="1" x14ac:dyDescent="0.2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2.75" customHeight="1" x14ac:dyDescent="0.2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2.75" customHeight="1" x14ac:dyDescent="0.2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2.75" customHeight="1" x14ac:dyDescent="0.2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2.75" customHeight="1" x14ac:dyDescent="0.2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2.75" customHeight="1" x14ac:dyDescent="0.2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2.75" customHeight="1" x14ac:dyDescent="0.2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2.75" customHeight="1" x14ac:dyDescent="0.2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2.75" customHeight="1" x14ac:dyDescent="0.2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2.75" customHeight="1" x14ac:dyDescent="0.2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2.75" customHeight="1" x14ac:dyDescent="0.2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2.75" customHeight="1" x14ac:dyDescent="0.2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2.75" customHeight="1" x14ac:dyDescent="0.2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2.75" customHeight="1" x14ac:dyDescent="0.2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2.75" customHeight="1" x14ac:dyDescent="0.2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2.75" customHeight="1" x14ac:dyDescent="0.2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2.75" customHeight="1" x14ac:dyDescent="0.2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2.75" customHeight="1" x14ac:dyDescent="0.2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2.75" customHeight="1" x14ac:dyDescent="0.2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2.75" customHeight="1" x14ac:dyDescent="0.2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2.75" customHeight="1" x14ac:dyDescent="0.2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2.75" customHeight="1" x14ac:dyDescent="0.2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2.75" customHeight="1" x14ac:dyDescent="0.2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2.75" customHeight="1" x14ac:dyDescent="0.2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2.75" customHeight="1" x14ac:dyDescent="0.2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2.75" customHeight="1" x14ac:dyDescent="0.2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2.75" customHeight="1" x14ac:dyDescent="0.2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2.75" customHeight="1" x14ac:dyDescent="0.2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2.75" customHeight="1" x14ac:dyDescent="0.2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2.75" customHeight="1" x14ac:dyDescent="0.2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2.75" customHeight="1" x14ac:dyDescent="0.2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2.75" customHeight="1" x14ac:dyDescent="0.2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2.75" customHeight="1" x14ac:dyDescent="0.2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2.75" customHeight="1" x14ac:dyDescent="0.2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2.75" customHeight="1" x14ac:dyDescent="0.2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2.75" customHeight="1" x14ac:dyDescent="0.2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2.75" customHeight="1" x14ac:dyDescent="0.2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2.75" customHeight="1" x14ac:dyDescent="0.2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2.75" customHeight="1" x14ac:dyDescent="0.2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2.75" customHeight="1" x14ac:dyDescent="0.2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2.75" customHeight="1" x14ac:dyDescent="0.2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2.75" customHeight="1" x14ac:dyDescent="0.2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2.75" customHeight="1" x14ac:dyDescent="0.2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2.75" customHeight="1" x14ac:dyDescent="0.2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2.75" customHeight="1" x14ac:dyDescent="0.2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2.75" customHeight="1" x14ac:dyDescent="0.2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2.75" customHeight="1" x14ac:dyDescent="0.2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2.75" customHeight="1" x14ac:dyDescent="0.2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2.75" customHeight="1" x14ac:dyDescent="0.2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2.75" customHeight="1" x14ac:dyDescent="0.2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2.75" customHeight="1" x14ac:dyDescent="0.2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2.75" customHeight="1" x14ac:dyDescent="0.2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2.75" customHeight="1" x14ac:dyDescent="0.2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2.75" customHeight="1" x14ac:dyDescent="0.2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2.75" customHeight="1" x14ac:dyDescent="0.2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2.75" customHeight="1" x14ac:dyDescent="0.2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2.75" customHeight="1" x14ac:dyDescent="0.2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2.75" customHeight="1" x14ac:dyDescent="0.2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2.75" customHeight="1" x14ac:dyDescent="0.2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2.75" customHeight="1" x14ac:dyDescent="0.2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2.75" customHeight="1" x14ac:dyDescent="0.2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2.75" customHeight="1" x14ac:dyDescent="0.2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2.75" customHeight="1" x14ac:dyDescent="0.2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2.75" customHeight="1" x14ac:dyDescent="0.2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2.75" customHeight="1" x14ac:dyDescent="0.2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2.75" customHeight="1" x14ac:dyDescent="0.2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2.75" customHeight="1" x14ac:dyDescent="0.2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2.75" customHeight="1" x14ac:dyDescent="0.2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2.75" customHeight="1" x14ac:dyDescent="0.2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2.75" customHeight="1" x14ac:dyDescent="0.2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2.75" customHeight="1" x14ac:dyDescent="0.2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2.75" customHeight="1" x14ac:dyDescent="0.2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2.75" customHeight="1" x14ac:dyDescent="0.2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2.75" customHeight="1" x14ac:dyDescent="0.2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2.75" customHeight="1" x14ac:dyDescent="0.2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2.75" customHeight="1" x14ac:dyDescent="0.2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2.75" customHeight="1" x14ac:dyDescent="0.2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2.75" customHeight="1" x14ac:dyDescent="0.2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2.75" customHeight="1" x14ac:dyDescent="0.2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2.75" customHeight="1" x14ac:dyDescent="0.2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2.75" customHeight="1" x14ac:dyDescent="0.2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2.75" customHeight="1" x14ac:dyDescent="0.2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2.75" customHeight="1" x14ac:dyDescent="0.2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2.75" customHeight="1" x14ac:dyDescent="0.2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2.75" customHeight="1" x14ac:dyDescent="0.2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2.75" customHeight="1" x14ac:dyDescent="0.2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2.75" customHeight="1" x14ac:dyDescent="0.2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2.75" customHeight="1" x14ac:dyDescent="0.2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2.75" customHeight="1" x14ac:dyDescent="0.2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2.75" customHeight="1" x14ac:dyDescent="0.2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2.75" customHeight="1" x14ac:dyDescent="0.2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2.75" customHeight="1" x14ac:dyDescent="0.2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2.75" customHeight="1" x14ac:dyDescent="0.2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2.75" customHeight="1" x14ac:dyDescent="0.2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2.75" customHeight="1" x14ac:dyDescent="0.2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2.75" customHeight="1" x14ac:dyDescent="0.2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2.75" customHeight="1" x14ac:dyDescent="0.2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2.75" customHeight="1" x14ac:dyDescent="0.2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2.75" customHeight="1" x14ac:dyDescent="0.2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2.75" customHeight="1" x14ac:dyDescent="0.2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2.75" customHeight="1" x14ac:dyDescent="0.2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2.75" customHeight="1" x14ac:dyDescent="0.2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2.75" customHeight="1" x14ac:dyDescent="0.2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2.75" customHeight="1" x14ac:dyDescent="0.2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2.75" customHeight="1" x14ac:dyDescent="0.2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2.75" customHeight="1" x14ac:dyDescent="0.2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2.75" customHeight="1" x14ac:dyDescent="0.2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2.75" customHeight="1" x14ac:dyDescent="0.2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2.75" customHeight="1" x14ac:dyDescent="0.2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2.75" customHeight="1" x14ac:dyDescent="0.2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2.75" customHeight="1" x14ac:dyDescent="0.2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2.75" customHeight="1" x14ac:dyDescent="0.2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2.75" customHeight="1" x14ac:dyDescent="0.2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2.75" customHeight="1" x14ac:dyDescent="0.2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2.75" customHeight="1" x14ac:dyDescent="0.2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2.75" customHeight="1" x14ac:dyDescent="0.2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2.75" customHeight="1" x14ac:dyDescent="0.2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2.75" customHeight="1" x14ac:dyDescent="0.2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2.75" customHeight="1" x14ac:dyDescent="0.2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2.75" customHeight="1" x14ac:dyDescent="0.2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2.75" customHeight="1" x14ac:dyDescent="0.2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2.75" customHeight="1" x14ac:dyDescent="0.2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2.75" customHeight="1" x14ac:dyDescent="0.2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2.75" customHeight="1" x14ac:dyDescent="0.2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2.75" customHeight="1" x14ac:dyDescent="0.2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2.75" customHeight="1" x14ac:dyDescent="0.2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2.75" customHeight="1" x14ac:dyDescent="0.2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2.75" customHeight="1" x14ac:dyDescent="0.2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2.75" customHeight="1" x14ac:dyDescent="0.2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2.75" customHeight="1" x14ac:dyDescent="0.2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2.75" customHeight="1" x14ac:dyDescent="0.2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2.75" customHeight="1" x14ac:dyDescent="0.2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2.75" customHeight="1" x14ac:dyDescent="0.2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2.75" customHeight="1" x14ac:dyDescent="0.2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2.75" customHeight="1" x14ac:dyDescent="0.2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2.75" customHeight="1" x14ac:dyDescent="0.2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2.75" customHeight="1" x14ac:dyDescent="0.2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2.75" customHeight="1" x14ac:dyDescent="0.2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2.75" customHeight="1" x14ac:dyDescent="0.2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2.75" customHeight="1" x14ac:dyDescent="0.2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2.75" customHeight="1" x14ac:dyDescent="0.2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2.75" customHeight="1" x14ac:dyDescent="0.2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2.75" customHeight="1" x14ac:dyDescent="0.2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2.75" customHeight="1" x14ac:dyDescent="0.2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2.75" customHeight="1" x14ac:dyDescent="0.2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2.75" customHeight="1" x14ac:dyDescent="0.2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2.75" customHeight="1" x14ac:dyDescent="0.2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2.75" customHeight="1" x14ac:dyDescent="0.2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2.75" customHeight="1" x14ac:dyDescent="0.2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2.75" customHeight="1" x14ac:dyDescent="0.2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2.75" customHeight="1" x14ac:dyDescent="0.2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2.75" customHeight="1" x14ac:dyDescent="0.2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2.75" customHeight="1" x14ac:dyDescent="0.2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2.75" customHeight="1" x14ac:dyDescent="0.2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2.75" customHeight="1" x14ac:dyDescent="0.2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2.75" customHeight="1" x14ac:dyDescent="0.2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2.75" customHeight="1" x14ac:dyDescent="0.2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2.75" customHeight="1" x14ac:dyDescent="0.2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2.75" customHeight="1" x14ac:dyDescent="0.2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2.75" customHeight="1" x14ac:dyDescent="0.2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2.75" customHeight="1" x14ac:dyDescent="0.2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2.75" customHeight="1" x14ac:dyDescent="0.2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2.75" customHeight="1" x14ac:dyDescent="0.2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2.75" customHeight="1" x14ac:dyDescent="0.2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2.75" customHeight="1" x14ac:dyDescent="0.2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2.75" customHeight="1" x14ac:dyDescent="0.2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2.75" customHeight="1" x14ac:dyDescent="0.2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2.75" customHeight="1" x14ac:dyDescent="0.2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2.75" customHeight="1" x14ac:dyDescent="0.2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2.75" customHeight="1" x14ac:dyDescent="0.2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2.75" customHeight="1" x14ac:dyDescent="0.2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2.75" customHeight="1" x14ac:dyDescent="0.2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2.75" customHeight="1" x14ac:dyDescent="0.2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2.75" customHeight="1" x14ac:dyDescent="0.2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2.75" customHeight="1" x14ac:dyDescent="0.2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2.75" customHeight="1" x14ac:dyDescent="0.2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2.75" customHeight="1" x14ac:dyDescent="0.2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2.75" customHeight="1" x14ac:dyDescent="0.2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2.75" customHeight="1" x14ac:dyDescent="0.2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2.75" customHeight="1" x14ac:dyDescent="0.2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2.75" customHeight="1" x14ac:dyDescent="0.2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2.75" customHeight="1" x14ac:dyDescent="0.2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2.75" customHeight="1" x14ac:dyDescent="0.2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2.75" customHeight="1" x14ac:dyDescent="0.2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2.75" customHeight="1" x14ac:dyDescent="0.2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2.75" customHeight="1" x14ac:dyDescent="0.2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2.75" customHeight="1" x14ac:dyDescent="0.2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2.75" customHeight="1" x14ac:dyDescent="0.2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2.75" customHeight="1" x14ac:dyDescent="0.2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2.75" customHeight="1" x14ac:dyDescent="0.2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2.75" customHeight="1" x14ac:dyDescent="0.2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2.75" customHeight="1" x14ac:dyDescent="0.2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2.75" customHeight="1" x14ac:dyDescent="0.2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2.75" customHeight="1" x14ac:dyDescent="0.2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2.75" customHeight="1" x14ac:dyDescent="0.2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2.75" customHeight="1" x14ac:dyDescent="0.2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2.75" customHeight="1" x14ac:dyDescent="0.2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2.75" customHeight="1" x14ac:dyDescent="0.2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2.75" customHeight="1" x14ac:dyDescent="0.2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2.75" customHeight="1" x14ac:dyDescent="0.2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2.75" customHeight="1" x14ac:dyDescent="0.2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2.75" customHeight="1" x14ac:dyDescent="0.2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2.75" customHeight="1" x14ac:dyDescent="0.2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2.75" customHeight="1" x14ac:dyDescent="0.2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2.75" customHeight="1" x14ac:dyDescent="0.2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2.75" customHeight="1" x14ac:dyDescent="0.2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2.75" customHeight="1" x14ac:dyDescent="0.2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2.75" customHeight="1" x14ac:dyDescent="0.2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2.75" customHeight="1" x14ac:dyDescent="0.2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2.75" customHeight="1" x14ac:dyDescent="0.2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2.75" customHeight="1" x14ac:dyDescent="0.2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2.75" customHeight="1" x14ac:dyDescent="0.2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2.75" customHeight="1" x14ac:dyDescent="0.2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2.75" customHeight="1" x14ac:dyDescent="0.2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2.75" customHeight="1" x14ac:dyDescent="0.2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2.75" customHeight="1" x14ac:dyDescent="0.2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2.75" customHeight="1" x14ac:dyDescent="0.2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2.75" customHeight="1" x14ac:dyDescent="0.2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2.75" customHeight="1" x14ac:dyDescent="0.2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2.75" customHeight="1" x14ac:dyDescent="0.2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2.75" customHeight="1" x14ac:dyDescent="0.2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2.75" customHeight="1" x14ac:dyDescent="0.2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2.75" customHeight="1" x14ac:dyDescent="0.2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2.75" customHeight="1" x14ac:dyDescent="0.2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2.75" customHeight="1" x14ac:dyDescent="0.2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2.75" customHeight="1" x14ac:dyDescent="0.2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2.75" customHeight="1" x14ac:dyDescent="0.2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2.75" customHeight="1" x14ac:dyDescent="0.2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2.75" customHeight="1" x14ac:dyDescent="0.2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2.75" customHeight="1" x14ac:dyDescent="0.2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2.75" customHeight="1" x14ac:dyDescent="0.2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2.75" customHeight="1" x14ac:dyDescent="0.2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2.75" customHeight="1" x14ac:dyDescent="0.2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2.75" customHeight="1" x14ac:dyDescent="0.2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2.75" customHeight="1" x14ac:dyDescent="0.2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2.75" customHeight="1" x14ac:dyDescent="0.2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2.75" customHeight="1" x14ac:dyDescent="0.2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2.75" customHeight="1" x14ac:dyDescent="0.2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2.75" customHeight="1" x14ac:dyDescent="0.2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2.75" customHeight="1" x14ac:dyDescent="0.2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2.75" customHeight="1" x14ac:dyDescent="0.2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2.75" customHeight="1" x14ac:dyDescent="0.2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2.75" customHeight="1" x14ac:dyDescent="0.2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2.75" customHeight="1" x14ac:dyDescent="0.2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2.75" customHeight="1" x14ac:dyDescent="0.2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2.75" customHeight="1" x14ac:dyDescent="0.2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2.75" customHeight="1" x14ac:dyDescent="0.2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2.75" customHeight="1" x14ac:dyDescent="0.2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2.75" customHeight="1" x14ac:dyDescent="0.2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2.75" customHeight="1" x14ac:dyDescent="0.2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2.75" customHeight="1" x14ac:dyDescent="0.2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2.75" customHeight="1" x14ac:dyDescent="0.2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2.75" customHeight="1" x14ac:dyDescent="0.2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2.75" customHeight="1" x14ac:dyDescent="0.2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2.75" customHeight="1" x14ac:dyDescent="0.2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2.75" customHeight="1" x14ac:dyDescent="0.2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2.75" customHeight="1" x14ac:dyDescent="0.2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2.75" customHeight="1" x14ac:dyDescent="0.2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2.75" customHeight="1" x14ac:dyDescent="0.2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2.75" customHeight="1" x14ac:dyDescent="0.2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2.75" customHeight="1" x14ac:dyDescent="0.2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2.75" customHeight="1" x14ac:dyDescent="0.2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2.75" customHeight="1" x14ac:dyDescent="0.2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2.75" customHeight="1" x14ac:dyDescent="0.2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2.75" customHeight="1" x14ac:dyDescent="0.2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2.75" customHeight="1" x14ac:dyDescent="0.2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2.75" customHeight="1" x14ac:dyDescent="0.2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2.75" customHeight="1" x14ac:dyDescent="0.2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2.75" customHeight="1" x14ac:dyDescent="0.2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2.75" customHeight="1" x14ac:dyDescent="0.2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2.75" customHeight="1" x14ac:dyDescent="0.2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2.75" customHeight="1" x14ac:dyDescent="0.2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2.75" customHeight="1" x14ac:dyDescent="0.2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2.75" customHeight="1" x14ac:dyDescent="0.2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2.75" customHeight="1" x14ac:dyDescent="0.2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2.75" customHeight="1" x14ac:dyDescent="0.2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2.75" customHeight="1" x14ac:dyDescent="0.2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2.75" customHeight="1" x14ac:dyDescent="0.2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2.75" customHeight="1" x14ac:dyDescent="0.2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2.75" customHeight="1" x14ac:dyDescent="0.2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2.75" customHeight="1" x14ac:dyDescent="0.2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2.75" customHeight="1" x14ac:dyDescent="0.2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2.75" customHeight="1" x14ac:dyDescent="0.2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2.75" customHeight="1" x14ac:dyDescent="0.2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2.75" customHeight="1" x14ac:dyDescent="0.2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mergeCells count="6">
    <mergeCell ref="E10:E15"/>
    <mergeCell ref="A1:I1"/>
    <mergeCell ref="A2:I2"/>
    <mergeCell ref="A3:I3"/>
    <mergeCell ref="A9:D9"/>
    <mergeCell ref="F9:I9"/>
  </mergeCells>
  <pageMargins left="0.511811024" right="0.511811024" top="0.78740157499999996" bottom="0.78740157499999996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Inscrição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Fabio Constantino</cp:lastModifiedBy>
  <dcterms:created xsi:type="dcterms:W3CDTF">2010-03-09T16:57:00Z</dcterms:created>
  <dcterms:modified xsi:type="dcterms:W3CDTF">2025-10-01T17:26:49Z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1033-3.2.0.6328</vt:lpwstr>
  </property>
</Properties>
</file>