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C:\Users\PPGBAS-SEC\OneDrive\Seleção\Seleção 2020.1\"/>
    </mc:Choice>
  </mc:AlternateContent>
  <xr:revisionPtr revIDLastSave="8" documentId="11_95ABDD549AE11A79B1CC18CAFD03C8F27B059357" xr6:coauthVersionLast="45" xr6:coauthVersionMax="45" xr10:uidLastSave="{5F24BF16-1465-4A4D-98B4-5C5DEA75B932}"/>
  <bookViews>
    <workbookView xWindow="-120" yWindow="-120" windowWidth="29040" windowHeight="15840" xr2:uid="{00000000-000D-0000-FFFF-FFFF00000000}"/>
  </bookViews>
  <sheets>
    <sheet name="Plan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4" i="1" l="1"/>
  <c r="I55" i="1"/>
  <c r="I56" i="1"/>
  <c r="I57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4" i="1"/>
  <c r="I33" i="1"/>
  <c r="I32" i="1"/>
  <c r="I31" i="1"/>
  <c r="I30" i="1"/>
  <c r="I24" i="1"/>
  <c r="I25" i="1"/>
  <c r="I26" i="1"/>
  <c r="I27" i="1"/>
  <c r="I28" i="1"/>
  <c r="I29" i="1"/>
  <c r="I23" i="1"/>
  <c r="I22" i="1"/>
  <c r="F23" i="1"/>
  <c r="F17" i="1"/>
  <c r="F24" i="1"/>
  <c r="I16" i="1"/>
  <c r="I17" i="1"/>
  <c r="I18" i="1"/>
  <c r="I19" i="1"/>
  <c r="I20" i="1"/>
  <c r="I21" i="1"/>
  <c r="I15" i="1"/>
  <c r="F15" i="1"/>
  <c r="J30" i="1" l="1"/>
  <c r="J22" i="1"/>
  <c r="J15" i="1"/>
  <c r="F54" i="1" l="1"/>
  <c r="F29" i="1"/>
  <c r="F25" i="1"/>
  <c r="F16" i="1"/>
  <c r="F18" i="1"/>
  <c r="F19" i="1"/>
  <c r="F20" i="1"/>
  <c r="F21" i="1"/>
  <c r="F57" i="1"/>
  <c r="F56" i="1"/>
  <c r="F55" i="1"/>
  <c r="F53" i="1"/>
  <c r="I53" i="1" s="1"/>
  <c r="F52" i="1"/>
  <c r="I52" i="1" s="1"/>
  <c r="F51" i="1"/>
  <c r="I51" i="1" s="1"/>
  <c r="F50" i="1"/>
  <c r="F22" i="1"/>
  <c r="F26" i="1"/>
  <c r="F27" i="1"/>
  <c r="F28" i="1"/>
  <c r="F30" i="1"/>
  <c r="F31" i="1"/>
  <c r="F32" i="1"/>
  <c r="F33" i="1"/>
  <c r="F34" i="1"/>
  <c r="F35" i="1"/>
  <c r="I35" i="1" s="1"/>
  <c r="F36" i="1"/>
  <c r="I36" i="1" s="1"/>
  <c r="F37" i="1"/>
  <c r="F38" i="1"/>
  <c r="F39" i="1"/>
  <c r="F40" i="1"/>
  <c r="F42" i="1"/>
  <c r="F46" i="1"/>
  <c r="F47" i="1"/>
  <c r="F48" i="1"/>
  <c r="F49" i="1"/>
  <c r="F43" i="1"/>
  <c r="F44" i="1"/>
  <c r="F45" i="1"/>
  <c r="J50" i="1" l="1"/>
  <c r="G50" i="1"/>
  <c r="J35" i="1"/>
  <c r="G35" i="1"/>
  <c r="G30" i="1"/>
  <c r="G22" i="1"/>
  <c r="G15" i="1"/>
  <c r="J58" i="1" l="1"/>
  <c r="G58" i="1"/>
</calcChain>
</file>

<file path=xl/sharedStrings.xml><?xml version="1.0" encoding="utf-8"?>
<sst xmlns="http://schemas.openxmlformats.org/spreadsheetml/2006/main" count="69" uniqueCount="66">
  <si>
    <t xml:space="preserve">       - Qualis A da Área Ciências Biológicas I – 10,0</t>
  </si>
  <si>
    <t xml:space="preserve">       - Qualis B1 a B3 da Área Ciências Biológicas I – 8,0</t>
  </si>
  <si>
    <t xml:space="preserve">       - Qualis B4 a B5 da Área Ciências Biológicas I – 6,0</t>
  </si>
  <si>
    <t xml:space="preserve">       - Qualis C da Área Ciências Biológicas I – 4,0</t>
  </si>
  <si>
    <t>UNIVERSIDADE FEDERAL DE PERNAMBUCO</t>
  </si>
  <si>
    <t>PROGRAMA DE PÓS-GRADUAÇÃO EM BIOLOGIA APLICADA A SAÚDE</t>
  </si>
  <si>
    <t>PONTUAÇÃO PRELIMINAR</t>
  </si>
  <si>
    <t>PARCIAL PRELIMINAR</t>
  </si>
  <si>
    <t>VALIDAÇÃO DA COMISSÃO - CONTAGEM</t>
  </si>
  <si>
    <t>PONTUAÇÃO FINAL</t>
  </si>
  <si>
    <t>PARCIAL FINAL</t>
  </si>
  <si>
    <t>NOTA OU CONTAGEM DE TÍTULOS</t>
  </si>
  <si>
    <t>NÚMERO DO DOCUMENTO</t>
  </si>
  <si>
    <r>
      <rPr>
        <b/>
        <sz val="12"/>
        <color theme="1"/>
        <rFont val="Arial"/>
        <family val="2"/>
      </rPr>
      <t>Monitoria</t>
    </r>
    <r>
      <rPr>
        <sz val="12"/>
        <color theme="1"/>
        <rFont val="Arial"/>
        <family val="2"/>
      </rPr>
      <t xml:space="preserve"> 
     - 1,0 por ano (Máximo 4)</t>
    </r>
  </si>
  <si>
    <r>
      <rPr>
        <b/>
        <sz val="12"/>
        <color theme="1"/>
        <rFont val="Arial"/>
        <family val="2"/>
      </rPr>
      <t>Pesquisa (PIBIC)</t>
    </r>
    <r>
      <rPr>
        <sz val="12"/>
        <color theme="1"/>
        <rFont val="Arial"/>
        <family val="2"/>
      </rPr>
      <t xml:space="preserve"> 
     - 2,5 por ano (Máximo 5)</t>
    </r>
  </si>
  <si>
    <r>
      <t xml:space="preserve">Aperfeiçoamento (180 h)
</t>
    </r>
    <r>
      <rPr>
        <sz val="12"/>
        <color theme="1"/>
        <rFont val="Arial"/>
        <family val="2"/>
      </rPr>
      <t xml:space="preserve">     - 1,0 por aperfeiçoamento concluída (Máximo 2,0)</t>
    </r>
  </si>
  <si>
    <r>
      <t xml:space="preserve">Disciplinas em cursos de pós-graduação na área do Programa
</t>
    </r>
    <r>
      <rPr>
        <sz val="12"/>
        <color theme="1"/>
        <rFont val="Arial"/>
        <family val="2"/>
      </rPr>
      <t xml:space="preserve">     - 0,1 por disciplina (Máximo 1,0)</t>
    </r>
  </si>
  <si>
    <r>
      <rPr>
        <b/>
        <sz val="12"/>
        <color theme="1"/>
        <rFont val="Arial"/>
        <family val="2"/>
      </rPr>
      <t>Professor de ensino fundamental</t>
    </r>
    <r>
      <rPr>
        <sz val="12"/>
        <color theme="1"/>
        <rFont val="Arial"/>
        <family val="2"/>
      </rPr>
      <t xml:space="preserve">
     - 1,0 por ano (Máximo 5)</t>
    </r>
  </si>
  <si>
    <r>
      <rPr>
        <b/>
        <sz val="12"/>
        <color theme="1"/>
        <rFont val="Arial"/>
        <family val="2"/>
      </rPr>
      <t>Professor de ensino médio na área do Programa</t>
    </r>
    <r>
      <rPr>
        <sz val="12"/>
        <color theme="1"/>
        <rFont val="Arial"/>
        <family val="2"/>
      </rPr>
      <t xml:space="preserve">
     - 1,5 por ano (Máximo 6)</t>
    </r>
  </si>
  <si>
    <r>
      <t xml:space="preserve">Professor de terceiro grau de áres afins
</t>
    </r>
    <r>
      <rPr>
        <sz val="12"/>
        <color theme="1"/>
        <rFont val="Arial"/>
        <family val="2"/>
      </rPr>
      <t xml:space="preserve">     - 2,0 por ano (Máximo 8)</t>
    </r>
  </si>
  <si>
    <r>
      <t xml:space="preserve">Professor de terceiro grau de áreas afins
</t>
    </r>
    <r>
      <rPr>
        <sz val="12"/>
        <color theme="1"/>
        <rFont val="Arial"/>
        <family val="2"/>
      </rPr>
      <t xml:space="preserve">     - 1,5 por ano (Máximo 6)</t>
    </r>
  </si>
  <si>
    <r>
      <t xml:space="preserve">Profissional na área do Programa ou em áreas afins (pesquisador, fiscal, perito, etc.)
</t>
    </r>
    <r>
      <rPr>
        <sz val="12"/>
        <color theme="1"/>
        <rFont val="Arial"/>
        <family val="2"/>
      </rPr>
      <t xml:space="preserve">     - 1,0 por ano (Máximo 5)</t>
    </r>
  </si>
  <si>
    <r>
      <t xml:space="preserve">Consultor efetivado em projetos de pesquisa, ensino e consultoria
</t>
    </r>
    <r>
      <rPr>
        <sz val="12"/>
        <color theme="1"/>
        <rFont val="Arial"/>
        <family val="2"/>
      </rPr>
      <t xml:space="preserve">     - 1,0 por ano (Máximo 5)</t>
    </r>
  </si>
  <si>
    <r>
      <rPr>
        <b/>
        <sz val="12"/>
        <color theme="1"/>
        <rFont val="Arial"/>
        <family val="2"/>
      </rPr>
      <t xml:space="preserve">Outras atividades (técnico em pesquisa, assistente de laboratório, etc.)
</t>
    </r>
    <r>
      <rPr>
        <sz val="12"/>
        <color theme="1"/>
        <rFont val="Arial"/>
        <family val="2"/>
      </rPr>
      <t xml:space="preserve">     - 1,0 por ano (Máximo 5)</t>
    </r>
  </si>
  <si>
    <r>
      <t xml:space="preserve">Atividades desenvolvidas sem vínculo empregatício (instrutor, consultor temporário, etc.)
</t>
    </r>
    <r>
      <rPr>
        <sz val="12"/>
        <color theme="1"/>
        <rFont val="Arial"/>
        <family val="2"/>
      </rPr>
      <t xml:space="preserve">     - 0,5 por ano (Máximo 5)</t>
    </r>
  </si>
  <si>
    <r>
      <rPr>
        <b/>
        <sz val="12"/>
        <color theme="1"/>
        <rFont val="Arial"/>
        <family val="2"/>
      </rPr>
      <t>Estágio voluntário, mínimo 120 horas</t>
    </r>
    <r>
      <rPr>
        <sz val="12"/>
        <color theme="1"/>
        <rFont val="Arial"/>
        <family val="2"/>
      </rPr>
      <t xml:space="preserve">
     - 1,0 por cada 120 horas (Máximo 6)</t>
    </r>
  </si>
  <si>
    <r>
      <rPr>
        <b/>
        <sz val="12"/>
        <color theme="1"/>
        <rFont val="Arial"/>
        <family val="2"/>
      </rPr>
      <t>Bolsa de Iniciação Científica ou similar</t>
    </r>
    <r>
      <rPr>
        <sz val="12"/>
        <color theme="1"/>
        <rFont val="Arial"/>
        <family val="2"/>
      </rPr>
      <t xml:space="preserve">
     - 1,0 por ano de bolsa (Máximo 5)</t>
    </r>
  </si>
  <si>
    <r>
      <rPr>
        <b/>
        <sz val="12"/>
        <color theme="1"/>
        <rFont val="Arial"/>
        <family val="2"/>
      </rPr>
      <t>Bolsa de aperfeiçoamento ou similar</t>
    </r>
    <r>
      <rPr>
        <sz val="12"/>
        <color theme="1"/>
        <rFont val="Arial"/>
        <family val="2"/>
      </rPr>
      <t xml:space="preserve">
     - 1,0 por ano de bolsa (Máximo 2)</t>
    </r>
  </si>
  <si>
    <r>
      <rPr>
        <b/>
        <sz val="12"/>
        <color theme="1"/>
        <rFont val="Arial"/>
        <family val="2"/>
      </rPr>
      <t>Outras atividades relevantes (ex.: orientação de estágios e monografias)</t>
    </r>
    <r>
      <rPr>
        <sz val="12"/>
        <color theme="1"/>
        <rFont val="Arial"/>
        <family val="2"/>
      </rPr>
      <t xml:space="preserve">
     - 1,0 por orientação concluída (Máximo 2)</t>
    </r>
  </si>
  <si>
    <r>
      <rPr>
        <b/>
        <sz val="12"/>
        <color theme="1"/>
        <rFont val="Arial"/>
        <family val="2"/>
      </rPr>
      <t>Participação em projeto de pesquisa aprovado por instâncias pertinentes como graduado</t>
    </r>
    <r>
      <rPr>
        <sz val="12"/>
        <color theme="1"/>
        <rFont val="Arial"/>
        <family val="2"/>
      </rPr>
      <t xml:space="preserve">
     - 1,0 por participação (Máximo 4)</t>
    </r>
  </si>
  <si>
    <r>
      <rPr>
        <b/>
        <sz val="12"/>
        <color theme="1"/>
        <rFont val="Arial"/>
        <family val="2"/>
      </rPr>
      <t>Apresentação de trabalhos/resumos em congressos de estudantes</t>
    </r>
    <r>
      <rPr>
        <sz val="12"/>
        <color theme="1"/>
        <rFont val="Arial"/>
        <family val="2"/>
      </rPr>
      <t xml:space="preserve">
     - 0,2 (Máximo 1,0)</t>
    </r>
  </si>
  <si>
    <r>
      <rPr>
        <b/>
        <sz val="12"/>
        <color theme="1"/>
        <rFont val="Arial"/>
        <family val="2"/>
      </rPr>
      <t>Apresentação de trabalhos/resumos em congressos profissionais locais/regionais</t>
    </r>
    <r>
      <rPr>
        <sz val="12"/>
        <color theme="1"/>
        <rFont val="Arial"/>
        <family val="2"/>
      </rPr>
      <t xml:space="preserve">
     - 0,5 (Máximo 3)</t>
    </r>
  </si>
  <si>
    <r>
      <rPr>
        <b/>
        <sz val="12"/>
        <color theme="1"/>
        <rFont val="Arial"/>
        <family val="2"/>
      </rPr>
      <t>Apresentação de trabalhos/resumos em congressos profissionais nacionais</t>
    </r>
    <r>
      <rPr>
        <sz val="12"/>
        <color theme="1"/>
        <rFont val="Arial"/>
        <family val="2"/>
      </rPr>
      <t xml:space="preserve">
     - 0,8 (Máximo 4)</t>
    </r>
  </si>
  <si>
    <r>
      <rPr>
        <b/>
        <sz val="12"/>
        <color theme="1"/>
        <rFont val="Arial"/>
        <family val="2"/>
      </rPr>
      <t>Publicação de trabalhos completos em anais de congresso nacional</t>
    </r>
    <r>
      <rPr>
        <sz val="12"/>
        <color theme="1"/>
        <rFont val="Arial"/>
        <family val="2"/>
      </rPr>
      <t xml:space="preserve">
     - 1,0 (Máximo 3) </t>
    </r>
    <r>
      <rPr>
        <sz val="10"/>
        <color theme="1"/>
        <rFont val="Arial"/>
        <family val="2"/>
      </rPr>
      <t>(no caso do candidato ser o primeiro ou último autor da publicação ele terá 100% da nota, caso contrário terá 50% da nota).</t>
    </r>
  </si>
  <si>
    <r>
      <rPr>
        <b/>
        <sz val="12"/>
        <color theme="1"/>
        <rFont val="Arial"/>
        <family val="2"/>
      </rPr>
      <t>Apresentação de trabalhos/resumos em congressos internacionais</t>
    </r>
    <r>
      <rPr>
        <sz val="12"/>
        <color theme="1"/>
        <rFont val="Arial"/>
        <family val="2"/>
      </rPr>
      <t xml:space="preserve">
     - 1,0 (Máximo 3)</t>
    </r>
  </si>
  <si>
    <r>
      <rPr>
        <b/>
        <sz val="12"/>
        <color theme="1"/>
        <rFont val="Arial"/>
        <family val="2"/>
      </rPr>
      <t>Publicação de trabalhos completos em anais de congresso internacional</t>
    </r>
    <r>
      <rPr>
        <sz val="12"/>
        <color theme="1"/>
        <rFont val="Arial"/>
        <family val="2"/>
      </rPr>
      <t xml:space="preserve">
     - 1,5 (Máximo 3) </t>
    </r>
    <r>
      <rPr>
        <sz val="10"/>
        <color theme="1"/>
        <rFont val="Arial"/>
        <family val="2"/>
      </rPr>
      <t>(no caso do candidato ser o primeiro ou último autor da publicação ele terá 100% da nota, caso contrário terá 50% da nota).</t>
    </r>
  </si>
  <si>
    <r>
      <rPr>
        <b/>
        <sz val="12"/>
        <color theme="1"/>
        <rFont val="Arial"/>
        <family val="2"/>
      </rPr>
      <t>Publicação em revista nacional/internacional não inclusa no Qualis/CAPES</t>
    </r>
    <r>
      <rPr>
        <sz val="12"/>
        <color theme="1"/>
        <rFont val="Arial"/>
        <family val="2"/>
      </rPr>
      <t xml:space="preserve">
     - 1,0 (Máximo 5,0)</t>
    </r>
  </si>
  <si>
    <r>
      <rPr>
        <b/>
        <sz val="12"/>
        <color theme="1"/>
        <rFont val="Arial"/>
        <family val="2"/>
      </rPr>
      <t>Publicação de capítulos de livros</t>
    </r>
    <r>
      <rPr>
        <sz val="12"/>
        <color theme="1"/>
        <rFont val="Arial"/>
        <family val="2"/>
      </rPr>
      <t xml:space="preserve">
     - 2,0 (Máximo 6,0)</t>
    </r>
  </si>
  <si>
    <r>
      <rPr>
        <b/>
        <sz val="12"/>
        <color theme="1"/>
        <rFont val="Arial"/>
        <family val="2"/>
      </rPr>
      <t>Participação em congressos e simpósios sem apresentação de trabalho</t>
    </r>
    <r>
      <rPr>
        <sz val="12"/>
        <color theme="1"/>
        <rFont val="Arial"/>
        <family val="2"/>
      </rPr>
      <t xml:space="preserve">
     - 0,2 por participação (Máximo 1,0)</t>
    </r>
  </si>
  <si>
    <r>
      <rPr>
        <b/>
        <sz val="12"/>
        <color theme="1"/>
        <rFont val="Arial"/>
        <family val="2"/>
      </rPr>
      <t>Minicurso (mínimo 12h), como aluno</t>
    </r>
    <r>
      <rPr>
        <sz val="12"/>
        <color theme="1"/>
        <rFont val="Arial"/>
        <family val="2"/>
      </rPr>
      <t xml:space="preserve">
     - 0,5 por minicurso (Máximo 3)</t>
    </r>
  </si>
  <si>
    <r>
      <rPr>
        <b/>
        <sz val="12"/>
        <color theme="1"/>
        <rFont val="Arial"/>
        <family val="2"/>
      </rPr>
      <t>Participação em cursos com média duração (min. 40h)</t>
    </r>
    <r>
      <rPr>
        <sz val="12"/>
        <color theme="1"/>
        <rFont val="Arial"/>
        <family val="2"/>
      </rPr>
      <t xml:space="preserve">
     - 1,0 por curso (Máximo 3)</t>
    </r>
  </si>
  <si>
    <r>
      <rPr>
        <b/>
        <sz val="12"/>
        <color theme="1"/>
        <rFont val="Arial"/>
        <family val="2"/>
      </rPr>
      <t>Palestrante/Monitor em eventos científicos e de extensão locais, minicursos</t>
    </r>
    <r>
      <rPr>
        <sz val="12"/>
        <color theme="1"/>
        <rFont val="Arial"/>
        <family val="2"/>
      </rPr>
      <t xml:space="preserve">
     - 1,0 por evento (Máximo 3)</t>
    </r>
  </si>
  <si>
    <r>
      <rPr>
        <b/>
        <sz val="12"/>
        <color theme="1"/>
        <rFont val="Arial"/>
        <family val="2"/>
      </rPr>
      <t>Participação em atividades de campo (ex.: expedições científicas, levantamentos faunísticos)</t>
    </r>
    <r>
      <rPr>
        <sz val="12"/>
        <color theme="1"/>
        <rFont val="Arial"/>
        <family val="2"/>
      </rPr>
      <t xml:space="preserve">
     - 0,2 por atividade (Máximo 2)</t>
    </r>
  </si>
  <si>
    <r>
      <rPr>
        <b/>
        <sz val="12"/>
        <color theme="1"/>
        <rFont val="Arial"/>
        <family val="2"/>
      </rPr>
      <t>Participação em Bancas Examinadoras de conclusão de curso</t>
    </r>
    <r>
      <rPr>
        <sz val="12"/>
        <color theme="1"/>
        <rFont val="Arial"/>
        <family val="2"/>
      </rPr>
      <t xml:space="preserve">
     - 1,0 por banca (Máximo 3)</t>
    </r>
  </si>
  <si>
    <r>
      <rPr>
        <b/>
        <sz val="12"/>
        <color theme="1"/>
        <rFont val="Arial"/>
        <family val="2"/>
      </rPr>
      <t>Comissão organizadora eventos científicos/extensão (Feiras de Ciências, Congressos etc.)</t>
    </r>
    <r>
      <rPr>
        <sz val="12"/>
        <color theme="1"/>
        <rFont val="Arial"/>
        <family val="2"/>
      </rPr>
      <t xml:space="preserve">
     - 0,5 por comissão (Máximo 2,0)</t>
    </r>
  </si>
  <si>
    <r>
      <rPr>
        <b/>
        <sz val="12"/>
        <color theme="1"/>
        <rFont val="Arial"/>
        <family val="2"/>
      </rPr>
      <t>Participação em projeto registrado de extensão</t>
    </r>
    <r>
      <rPr>
        <sz val="12"/>
        <color theme="1"/>
        <rFont val="Arial"/>
        <family val="2"/>
      </rPr>
      <t xml:space="preserve">
     - 1,0 por projeto (Máximo 4,0)</t>
    </r>
  </si>
  <si>
    <r>
      <t>Publicação em revista nacional/internacional inclusa no Qualis/CAPES
     -</t>
    </r>
    <r>
      <rPr>
        <sz val="12"/>
        <color theme="1"/>
        <rFont val="Arial"/>
        <family val="2"/>
      </rPr>
      <t xml:space="preserve"> Publicações em revistas avaliadas pelo JCR com fator de impacto equivalente a classificação “Qualis” abaixo terão pontuação similar.</t>
    </r>
  </si>
  <si>
    <t>PONTUAÇÃO PRELIMINAR TOTAL:</t>
  </si>
  <si>
    <t>PONTUAÇÃO FINAL TOTAL:</t>
  </si>
  <si>
    <r>
      <rPr>
        <b/>
        <sz val="12"/>
        <color theme="1"/>
        <rFont val="Arial"/>
        <family val="2"/>
      </rPr>
      <t>Outras atividades pertinentes ( ex.: prêmios científicos)</t>
    </r>
    <r>
      <rPr>
        <sz val="12"/>
        <color theme="1"/>
        <rFont val="Arial"/>
        <family val="2"/>
      </rPr>
      <t xml:space="preserve">
     - 1,0 por atividade</t>
    </r>
  </si>
  <si>
    <r>
      <rPr>
        <b/>
        <sz val="12"/>
        <color theme="1"/>
        <rFont val="Arial"/>
        <family val="2"/>
      </rPr>
      <t>Patente com registro de depósito</t>
    </r>
    <r>
      <rPr>
        <sz val="12"/>
        <color theme="1"/>
        <rFont val="Arial"/>
        <family val="2"/>
      </rPr>
      <t xml:space="preserve">
     - 3,0 por patente</t>
    </r>
  </si>
  <si>
    <t>---</t>
  </si>
  <si>
    <t>NOME COMPLETO DO(A) CANDIDATO(A):</t>
  </si>
  <si>
    <r>
      <rPr>
        <b/>
        <sz val="12"/>
        <color theme="1"/>
        <rFont val="Arial"/>
        <family val="2"/>
      </rPr>
      <t>Média do Histórico Escolar</t>
    </r>
    <r>
      <rPr>
        <sz val="12"/>
        <color theme="1"/>
        <rFont val="Arial"/>
        <family val="2"/>
      </rPr>
      <t xml:space="preserve">
     * No caso de não haver nota nas disciplinas cursadas, aplicar: A=9.5, B=8.5, C=7.5
     - 9,0 para média geral entre 9 e 10.
     - 8,0 para média geral entre 8 e 8,9.
     - 7,0 para média geral entre 7 e 7,9.
     - 6,0 para média geral entre 6 e 6,9.
     - 5,0 para média geral entre 5 e 5,9.</t>
    </r>
  </si>
  <si>
    <r>
      <t>1-TITULAÇÃO (peso 2,5)</t>
    </r>
    <r>
      <rPr>
        <sz val="12"/>
        <color theme="1"/>
        <rFont val="Arial"/>
        <family val="2"/>
      </rPr>
      <t xml:space="preserve">
Pontuação Máxima (10 pontos)</t>
    </r>
  </si>
  <si>
    <r>
      <t>2 - EXPERIÊNCIA PROFISSIONAL (peso 0,5)</t>
    </r>
    <r>
      <rPr>
        <sz val="12"/>
        <color theme="1"/>
        <rFont val="Arial"/>
        <family val="2"/>
      </rPr>
      <t xml:space="preserve">
Pontuação Máxima (10 pontos)</t>
    </r>
  </si>
  <si>
    <r>
      <t>3 - ATIVIDADE DE PESQUISA (peso 2,0)</t>
    </r>
    <r>
      <rPr>
        <sz val="12"/>
        <color theme="1"/>
        <rFont val="Arial"/>
        <family val="2"/>
      </rPr>
      <t xml:space="preserve">
Pontuação Máxima (10 pontos)</t>
    </r>
  </si>
  <si>
    <r>
      <t xml:space="preserve">4 - PRODUÇÃO ACADÊMICA (peso 4,0)
</t>
    </r>
    <r>
      <rPr>
        <sz val="12"/>
        <color theme="1"/>
        <rFont val="Arial"/>
        <family val="2"/>
      </rPr>
      <t>Pontuação Máxima (10 pontos)</t>
    </r>
  </si>
  <si>
    <r>
      <t xml:space="preserve"> 5 - ATIVIDADES DE EXTENSÃO (peso 1,0)
</t>
    </r>
    <r>
      <rPr>
        <sz val="12"/>
        <color theme="1"/>
        <rFont val="Arial"/>
        <family val="2"/>
      </rPr>
      <t>Pontuação Máxima (10 pontos)</t>
    </r>
  </si>
  <si>
    <r>
      <rPr>
        <b/>
        <sz val="12"/>
        <color theme="1"/>
        <rFont val="Arial"/>
        <family val="2"/>
      </rPr>
      <t xml:space="preserve">Especialização na área do Programa (360 h)
</t>
    </r>
    <r>
      <rPr>
        <sz val="12"/>
        <color theme="1"/>
        <rFont val="Arial"/>
        <family val="2"/>
      </rPr>
      <t xml:space="preserve">     - 2,0 por especialização concluída (Máximo 4,0)</t>
    </r>
  </si>
  <si>
    <r>
      <t xml:space="preserve">Especialização em outras áreas (360 h)
</t>
    </r>
    <r>
      <rPr>
        <sz val="12"/>
        <color theme="1"/>
        <rFont val="Arial"/>
        <family val="2"/>
      </rPr>
      <t xml:space="preserve">     - 1,0 por especialização concluída (Máximo 2,0)</t>
    </r>
  </si>
  <si>
    <r>
      <rPr>
        <b/>
        <sz val="12"/>
        <color rgb="FFFF0000"/>
        <rFont val="Arial"/>
        <family val="2"/>
      </rPr>
      <t>Obs1:</t>
    </r>
    <r>
      <rPr>
        <sz val="12"/>
        <color theme="1"/>
        <rFont val="Arial"/>
        <family val="2"/>
      </rPr>
      <t xml:space="preserve"> Os documentos comprobatórios devem ser anexados no formato PDF, divididos em 5 partes, sendo um único arquivo para cada subitem (titulação, experiência profissional, </t>
    </r>
  </si>
  <si>
    <t>atividade de pesquisa, produção acadêmica e ativade de extensão).</t>
  </si>
  <si>
    <r>
      <rPr>
        <b/>
        <sz val="12"/>
        <color rgb="FFFF0000"/>
        <rFont val="Arial"/>
        <family val="2"/>
      </rPr>
      <t>Obs2:</t>
    </r>
    <r>
      <rPr>
        <sz val="12"/>
        <color theme="1"/>
        <rFont val="Arial"/>
        <family val="2"/>
      </rPr>
      <t xml:space="preserve"> Após o preenchimento do Formulário Eletrônico de Inscrição, o(a) candidato (a) será redirecinado(a) para o </t>
    </r>
    <r>
      <rPr>
        <b/>
        <sz val="12"/>
        <color theme="1"/>
        <rFont val="Arial"/>
        <family val="2"/>
      </rPr>
      <t>Formulário Eletrônico de Envio do Currículo</t>
    </r>
    <r>
      <rPr>
        <sz val="12"/>
        <color theme="1"/>
        <rFont val="Arial"/>
        <family val="2"/>
      </rPr>
      <t>.</t>
    </r>
  </si>
  <si>
    <t>Caso isto não ocorra, por favor, entre em contato através do e-mail "lika.ppgbas@gmail.com".</t>
  </si>
  <si>
    <t>PLANILHA DE PONTUAÇÃO DO CURRICULUM VITAE - SELEÇÃO PPGBAS - 2020.1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</si>
</sst>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2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5" borderId="1" xfId="0" applyFont="1" applyFill="1" applyBorder="1" applyAlignment="1" applyProtection="1">
      <alignment horizontal="center" vertical="center"/>
      <protection locked="0"/>
    </xf>
    <xf numFmtId="0" fontId="2" fillId="5" borderId="19" xfId="0" applyFont="1" applyFill="1" applyBorder="1" applyAlignment="1" applyProtection="1">
      <alignment horizontal="center" vertical="center"/>
      <protection locked="0"/>
    </xf>
    <xf numFmtId="0" fontId="2" fillId="5" borderId="3" xfId="0" applyFont="1" applyFill="1" applyBorder="1" applyAlignment="1" applyProtection="1">
      <alignment horizontal="center" vertical="center"/>
      <protection locked="0"/>
    </xf>
    <xf numFmtId="0" fontId="2" fillId="5" borderId="20" xfId="0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21" xfId="0" applyFont="1" applyFill="1" applyBorder="1" applyAlignment="1" applyProtection="1">
      <alignment horizontal="center" vertical="center"/>
      <protection locked="0"/>
    </xf>
    <xf numFmtId="0" fontId="2" fillId="5" borderId="25" xfId="0" applyFont="1" applyFill="1" applyBorder="1" applyAlignment="1" applyProtection="1">
      <alignment horizontal="center" vertical="center"/>
      <protection locked="0"/>
    </xf>
    <xf numFmtId="0" fontId="2" fillId="5" borderId="33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top"/>
    </xf>
    <xf numFmtId="0" fontId="2" fillId="2" borderId="0" xfId="0" applyFont="1" applyFill="1" applyBorder="1" applyAlignment="1" applyProtection="1">
      <alignment horizontal="center" vertical="top"/>
    </xf>
    <xf numFmtId="0" fontId="2" fillId="2" borderId="15" xfId="0" applyFont="1" applyFill="1" applyBorder="1" applyAlignment="1" applyProtection="1">
      <alignment vertical="center"/>
    </xf>
    <xf numFmtId="0" fontId="3" fillId="2" borderId="40" xfId="0" applyFont="1" applyFill="1" applyBorder="1" applyAlignment="1" applyProtection="1">
      <alignment vertical="top"/>
    </xf>
    <xf numFmtId="0" fontId="3" fillId="2" borderId="40" xfId="0" applyFont="1" applyFill="1" applyBorder="1" applyAlignment="1" applyProtection="1">
      <alignment horizontal="center" vertical="top"/>
    </xf>
    <xf numFmtId="0" fontId="2" fillId="2" borderId="40" xfId="0" applyFont="1" applyFill="1" applyBorder="1" applyAlignment="1" applyProtection="1">
      <alignment vertical="top"/>
    </xf>
    <xf numFmtId="0" fontId="2" fillId="2" borderId="34" xfId="0" applyFont="1" applyFill="1" applyBorder="1" applyAlignment="1" applyProtection="1">
      <alignment vertical="top"/>
    </xf>
    <xf numFmtId="0" fontId="2" fillId="2" borderId="16" xfId="0" applyFont="1" applyFill="1" applyBorder="1" applyAlignment="1" applyProtection="1">
      <alignment vertical="center"/>
    </xf>
    <xf numFmtId="0" fontId="2" fillId="2" borderId="35" xfId="0" applyFont="1" applyFill="1" applyBorder="1" applyAlignment="1" applyProtection="1">
      <alignment vertical="top"/>
    </xf>
    <xf numFmtId="0" fontId="3" fillId="2" borderId="0" xfId="0" applyFont="1" applyFill="1" applyBorder="1" applyAlignment="1" applyProtection="1">
      <alignment horizontal="center" vertical="top" wrapText="1"/>
    </xf>
    <xf numFmtId="0" fontId="3" fillId="2" borderId="0" xfId="0" applyFont="1" applyFill="1" applyBorder="1" applyAlignment="1" applyProtection="1">
      <alignment horizontal="right" vertical="top"/>
    </xf>
    <xf numFmtId="0" fontId="3" fillId="2" borderId="0" xfId="0" applyFont="1" applyFill="1" applyBorder="1" applyAlignment="1" applyProtection="1">
      <alignment vertical="top"/>
    </xf>
    <xf numFmtId="0" fontId="3" fillId="2" borderId="0" xfId="0" applyFont="1" applyFill="1" applyBorder="1" applyAlignment="1" applyProtection="1">
      <alignment horizontal="center" vertical="top"/>
    </xf>
    <xf numFmtId="0" fontId="2" fillId="2" borderId="17" xfId="0" applyFont="1" applyFill="1" applyBorder="1" applyAlignment="1" applyProtection="1">
      <alignment vertical="center"/>
    </xf>
    <xf numFmtId="0" fontId="3" fillId="2" borderId="23" xfId="0" applyFont="1" applyFill="1" applyBorder="1" applyAlignment="1" applyProtection="1">
      <alignment vertical="top"/>
    </xf>
    <xf numFmtId="0" fontId="3" fillId="2" borderId="23" xfId="0" applyFont="1" applyFill="1" applyBorder="1" applyAlignment="1" applyProtection="1">
      <alignment horizontal="center" vertical="top"/>
    </xf>
    <xf numFmtId="0" fontId="2" fillId="2" borderId="23" xfId="0" applyFont="1" applyFill="1" applyBorder="1" applyAlignment="1" applyProtection="1">
      <alignment vertical="top"/>
    </xf>
    <xf numFmtId="0" fontId="2" fillId="2" borderId="24" xfId="0" applyFont="1" applyFill="1" applyBorder="1" applyAlignment="1" applyProtection="1">
      <alignment vertical="top"/>
    </xf>
    <xf numFmtId="0" fontId="2" fillId="2" borderId="26" xfId="0" applyFont="1" applyFill="1" applyBorder="1" applyAlignment="1" applyProtection="1">
      <alignment vertical="center"/>
    </xf>
    <xf numFmtId="0" fontId="3" fillId="2" borderId="28" xfId="0" applyFont="1" applyFill="1" applyBorder="1" applyAlignment="1" applyProtection="1">
      <alignment vertical="top"/>
    </xf>
    <xf numFmtId="0" fontId="3" fillId="5" borderId="41" xfId="0" applyFont="1" applyFill="1" applyBorder="1" applyAlignment="1" applyProtection="1">
      <alignment horizontal="center" vertical="center" wrapText="1"/>
    </xf>
    <xf numFmtId="0" fontId="3" fillId="5" borderId="18" xfId="0" applyFont="1" applyFill="1" applyBorder="1" applyAlignment="1" applyProtection="1">
      <alignment horizontal="center" vertical="center" wrapText="1"/>
    </xf>
    <xf numFmtId="0" fontId="3" fillId="4" borderId="12" xfId="0" applyFont="1" applyFill="1" applyBorder="1" applyAlignment="1" applyProtection="1">
      <alignment horizontal="center" vertical="center" wrapText="1"/>
    </xf>
    <xf numFmtId="0" fontId="3" fillId="4" borderId="28" xfId="0" applyFont="1" applyFill="1" applyBorder="1" applyAlignment="1" applyProtection="1">
      <alignment horizontal="center" vertical="center" wrapText="1"/>
    </xf>
    <xf numFmtId="0" fontId="3" fillId="6" borderId="6" xfId="0" applyFont="1" applyFill="1" applyBorder="1" applyAlignment="1" applyProtection="1">
      <alignment horizontal="center" vertical="center" wrapText="1"/>
    </xf>
    <xf numFmtId="0" fontId="3" fillId="6" borderId="7" xfId="0" applyFont="1" applyFill="1" applyBorder="1" applyAlignment="1" applyProtection="1">
      <alignment horizontal="center" vertical="center" wrapText="1"/>
    </xf>
    <xf numFmtId="0" fontId="3" fillId="6" borderId="8" xfId="0" applyFont="1" applyFill="1" applyBorder="1" applyAlignment="1" applyProtection="1">
      <alignment horizontal="center" vertical="center" wrapText="1"/>
    </xf>
    <xf numFmtId="0" fontId="2" fillId="2" borderId="22" xfId="0" applyFont="1" applyFill="1" applyBorder="1" applyAlignment="1" applyProtection="1">
      <alignment vertical="top" wrapText="1"/>
    </xf>
    <xf numFmtId="2" fontId="3" fillId="4" borderId="36" xfId="0" applyNumberFormat="1" applyFont="1" applyFill="1" applyBorder="1" applyAlignment="1" applyProtection="1">
      <alignment horizontal="center" vertical="center"/>
    </xf>
    <xf numFmtId="0" fontId="2" fillId="6" borderId="1" xfId="0" applyFont="1" applyFill="1" applyBorder="1" applyAlignment="1" applyProtection="1">
      <alignment horizontal="center" vertical="center"/>
    </xf>
    <xf numFmtId="2" fontId="3" fillId="6" borderId="2" xfId="0" applyNumberFormat="1" applyFont="1" applyFill="1" applyBorder="1" applyAlignment="1" applyProtection="1">
      <alignment horizontal="center" vertical="center"/>
    </xf>
    <xf numFmtId="0" fontId="2" fillId="2" borderId="30" xfId="0" applyFont="1" applyFill="1" applyBorder="1" applyAlignment="1" applyProtection="1">
      <alignment vertical="top" wrapText="1"/>
    </xf>
    <xf numFmtId="2" fontId="3" fillId="4" borderId="37" xfId="0" applyNumberFormat="1" applyFont="1" applyFill="1" applyBorder="1" applyAlignment="1" applyProtection="1">
      <alignment horizontal="center" vertical="center"/>
    </xf>
    <xf numFmtId="0" fontId="2" fillId="6" borderId="3" xfId="0" applyFont="1" applyFill="1" applyBorder="1" applyAlignment="1" applyProtection="1">
      <alignment horizontal="center" vertical="center"/>
    </xf>
    <xf numFmtId="2" fontId="3" fillId="6" borderId="5" xfId="0" applyNumberFormat="1" applyFont="1" applyFill="1" applyBorder="1" applyAlignment="1" applyProtection="1">
      <alignment horizontal="center" vertical="center"/>
    </xf>
    <xf numFmtId="0" fontId="3" fillId="2" borderId="30" xfId="0" applyFont="1" applyFill="1" applyBorder="1" applyAlignment="1" applyProtection="1">
      <alignment vertical="top" wrapText="1"/>
    </xf>
    <xf numFmtId="0" fontId="3" fillId="2" borderId="31" xfId="0" applyFont="1" applyFill="1" applyBorder="1" applyAlignment="1" applyProtection="1">
      <alignment vertical="top" wrapText="1"/>
    </xf>
    <xf numFmtId="2" fontId="3" fillId="4" borderId="38" xfId="0" applyNumberFormat="1" applyFont="1" applyFill="1" applyBorder="1" applyAlignment="1" applyProtection="1">
      <alignment horizontal="center" vertical="center"/>
    </xf>
    <xf numFmtId="0" fontId="2" fillId="6" borderId="4" xfId="0" applyFont="1" applyFill="1" applyBorder="1" applyAlignment="1" applyProtection="1">
      <alignment horizontal="center" vertical="center"/>
    </xf>
    <xf numFmtId="2" fontId="3" fillId="6" borderId="13" xfId="0" applyNumberFormat="1" applyFont="1" applyFill="1" applyBorder="1" applyAlignment="1" applyProtection="1">
      <alignment horizontal="center" vertical="center"/>
    </xf>
    <xf numFmtId="0" fontId="2" fillId="2" borderId="29" xfId="0" applyFont="1" applyFill="1" applyBorder="1" applyAlignment="1" applyProtection="1">
      <alignment vertical="top" wrapText="1"/>
    </xf>
    <xf numFmtId="0" fontId="2" fillId="2" borderId="31" xfId="0" applyFont="1" applyFill="1" applyBorder="1" applyAlignment="1" applyProtection="1">
      <alignment vertical="top" wrapText="1"/>
    </xf>
    <xf numFmtId="0" fontId="2" fillId="5" borderId="3" xfId="0" quotePrefix="1" applyFont="1" applyFill="1" applyBorder="1" applyAlignment="1" applyProtection="1">
      <alignment horizontal="center" vertical="center"/>
    </xf>
    <xf numFmtId="0" fontId="2" fillId="5" borderId="20" xfId="0" quotePrefix="1" applyFont="1" applyFill="1" applyBorder="1" applyAlignment="1" applyProtection="1">
      <alignment horizontal="center" vertical="center"/>
    </xf>
    <xf numFmtId="2" fontId="3" fillId="4" borderId="37" xfId="0" quotePrefix="1" applyNumberFormat="1" applyFont="1" applyFill="1" applyBorder="1" applyAlignment="1" applyProtection="1">
      <alignment horizontal="center" vertical="center"/>
    </xf>
    <xf numFmtId="0" fontId="2" fillId="6" borderId="3" xfId="0" quotePrefix="1" applyFont="1" applyFill="1" applyBorder="1" applyAlignment="1" applyProtection="1">
      <alignment horizontal="center" vertical="center"/>
    </xf>
    <xf numFmtId="0" fontId="2" fillId="2" borderId="32" xfId="0" applyFont="1" applyFill="1" applyBorder="1" applyAlignment="1" applyProtection="1">
      <alignment vertical="top" wrapText="1"/>
    </xf>
    <xf numFmtId="2" fontId="3" fillId="4" borderId="39" xfId="0" applyNumberFormat="1" applyFont="1" applyFill="1" applyBorder="1" applyAlignment="1" applyProtection="1">
      <alignment horizontal="center" vertical="center"/>
    </xf>
    <xf numFmtId="0" fontId="2" fillId="6" borderId="25" xfId="0" applyFont="1" applyFill="1" applyBorder="1" applyAlignment="1" applyProtection="1">
      <alignment horizontal="center" vertical="center"/>
    </xf>
    <xf numFmtId="2" fontId="3" fillId="6" borderId="9" xfId="0" applyNumberFormat="1" applyFont="1" applyFill="1" applyBorder="1" applyAlignment="1" applyProtection="1">
      <alignment horizontal="center" vertical="center"/>
    </xf>
    <xf numFmtId="0" fontId="5" fillId="3" borderId="26" xfId="0" applyFont="1" applyFill="1" applyBorder="1" applyAlignment="1" applyProtection="1">
      <alignment horizontal="center" vertical="center" textRotation="90"/>
    </xf>
    <xf numFmtId="0" fontId="5" fillId="3" borderId="26" xfId="0" applyFont="1" applyFill="1" applyBorder="1" applyAlignment="1" applyProtection="1">
      <alignment vertical="top" wrapText="1"/>
    </xf>
    <xf numFmtId="2" fontId="5" fillId="3" borderId="28" xfId="0" applyNumberFormat="1" applyFont="1" applyFill="1" applyBorder="1" applyAlignment="1" applyProtection="1">
      <alignment horizontal="center" vertical="center"/>
    </xf>
    <xf numFmtId="2" fontId="5" fillId="3" borderId="12" xfId="0" applyNumberFormat="1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vertical="top"/>
    </xf>
    <xf numFmtId="0" fontId="2" fillId="2" borderId="0" xfId="0" applyFont="1" applyFill="1" applyBorder="1" applyAlignment="1" applyProtection="1">
      <alignment vertical="top" wrapText="1"/>
    </xf>
    <xf numFmtId="2" fontId="5" fillId="3" borderId="26" xfId="0" applyNumberFormat="1" applyFont="1" applyFill="1" applyBorder="1" applyAlignment="1" applyProtection="1">
      <alignment horizontal="right" vertical="center"/>
    </xf>
    <xf numFmtId="2" fontId="5" fillId="3" borderId="27" xfId="0" applyNumberFormat="1" applyFont="1" applyFill="1" applyBorder="1" applyAlignment="1" applyProtection="1">
      <alignment horizontal="right" vertical="center"/>
    </xf>
    <xf numFmtId="2" fontId="5" fillId="3" borderId="28" xfId="0" applyNumberFormat="1" applyFont="1" applyFill="1" applyBorder="1" applyAlignment="1" applyProtection="1">
      <alignment horizontal="right" vertical="center"/>
    </xf>
    <xf numFmtId="0" fontId="3" fillId="2" borderId="0" xfId="0" applyFont="1" applyFill="1" applyBorder="1" applyAlignment="1" applyProtection="1">
      <alignment horizontal="center" vertical="top" wrapText="1"/>
    </xf>
    <xf numFmtId="0" fontId="5" fillId="5" borderId="0" xfId="0" applyFont="1" applyFill="1" applyBorder="1" applyAlignment="1" applyProtection="1">
      <alignment horizontal="left" vertical="top"/>
      <protection locked="0"/>
    </xf>
    <xf numFmtId="0" fontId="3" fillId="11" borderId="15" xfId="0" applyFont="1" applyFill="1" applyBorder="1" applyAlignment="1" applyProtection="1">
      <alignment horizontal="center" vertical="center" textRotation="90" wrapText="1"/>
    </xf>
    <xf numFmtId="0" fontId="3" fillId="11" borderId="16" xfId="0" applyFont="1" applyFill="1" applyBorder="1" applyAlignment="1" applyProtection="1">
      <alignment horizontal="center" vertical="center" textRotation="90"/>
    </xf>
    <xf numFmtId="2" fontId="3" fillId="4" borderId="34" xfId="0" applyNumberFormat="1" applyFont="1" applyFill="1" applyBorder="1" applyAlignment="1" applyProtection="1">
      <alignment horizontal="center" vertical="center"/>
    </xf>
    <xf numFmtId="2" fontId="3" fillId="4" borderId="35" xfId="0" applyNumberFormat="1" applyFont="1" applyFill="1" applyBorder="1" applyAlignment="1" applyProtection="1">
      <alignment horizontal="center" vertical="center"/>
    </xf>
    <xf numFmtId="2" fontId="3" fillId="6" borderId="10" xfId="0" applyNumberFormat="1" applyFont="1" applyFill="1" applyBorder="1" applyAlignment="1" applyProtection="1">
      <alignment horizontal="center" vertical="center"/>
    </xf>
    <xf numFmtId="2" fontId="3" fillId="6" borderId="11" xfId="0" applyNumberFormat="1" applyFont="1" applyFill="1" applyBorder="1" applyAlignment="1" applyProtection="1">
      <alignment horizontal="center" vertical="center"/>
    </xf>
    <xf numFmtId="2" fontId="3" fillId="4" borderId="24" xfId="0" applyNumberFormat="1" applyFont="1" applyFill="1" applyBorder="1" applyAlignment="1" applyProtection="1">
      <alignment horizontal="center" vertical="center"/>
    </xf>
    <xf numFmtId="2" fontId="3" fillId="6" borderId="14" xfId="0" applyNumberFormat="1" applyFont="1" applyFill="1" applyBorder="1" applyAlignment="1" applyProtection="1">
      <alignment horizontal="center" vertical="center"/>
    </xf>
    <xf numFmtId="0" fontId="3" fillId="7" borderId="16" xfId="0" applyFont="1" applyFill="1" applyBorder="1" applyAlignment="1" applyProtection="1">
      <alignment horizontal="center" vertical="center" textRotation="90" wrapText="1"/>
    </xf>
    <xf numFmtId="0" fontId="3" fillId="7" borderId="16" xfId="0" applyFont="1" applyFill="1" applyBorder="1" applyAlignment="1" applyProtection="1">
      <alignment horizontal="center" vertical="center" textRotation="90"/>
    </xf>
    <xf numFmtId="0" fontId="3" fillId="7" borderId="17" xfId="0" applyFont="1" applyFill="1" applyBorder="1" applyAlignment="1" applyProtection="1">
      <alignment horizontal="center" vertical="center" textRotation="90"/>
    </xf>
    <xf numFmtId="0" fontId="3" fillId="8" borderId="15" xfId="0" applyFont="1" applyFill="1" applyBorder="1" applyAlignment="1" applyProtection="1">
      <alignment horizontal="center" vertical="center" textRotation="90" wrapText="1"/>
    </xf>
    <xf numFmtId="0" fontId="3" fillId="8" borderId="16" xfId="0" applyFont="1" applyFill="1" applyBorder="1" applyAlignment="1" applyProtection="1">
      <alignment horizontal="center" vertical="center" textRotation="90"/>
    </xf>
    <xf numFmtId="0" fontId="3" fillId="8" borderId="17" xfId="0" applyFont="1" applyFill="1" applyBorder="1" applyAlignment="1" applyProtection="1">
      <alignment horizontal="center" vertical="center" textRotation="90"/>
    </xf>
    <xf numFmtId="0" fontId="3" fillId="9" borderId="15" xfId="0" applyFont="1" applyFill="1" applyBorder="1" applyAlignment="1" applyProtection="1">
      <alignment horizontal="center" vertical="center" textRotation="90" wrapText="1"/>
    </xf>
    <xf numFmtId="0" fontId="3" fillId="9" borderId="16" xfId="0" applyFont="1" applyFill="1" applyBorder="1" applyAlignment="1" applyProtection="1">
      <alignment horizontal="center" vertical="center" textRotation="90"/>
    </xf>
    <xf numFmtId="0" fontId="3" fillId="9" borderId="22" xfId="0" applyFont="1" applyFill="1" applyBorder="1" applyAlignment="1" applyProtection="1">
      <alignment horizontal="center" vertical="center" textRotation="90"/>
    </xf>
    <xf numFmtId="0" fontId="3" fillId="10" borderId="15" xfId="0" applyFont="1" applyFill="1" applyBorder="1" applyAlignment="1" applyProtection="1">
      <alignment horizontal="center" vertical="center" textRotation="90" wrapText="1"/>
    </xf>
    <xf numFmtId="0" fontId="3" fillId="10" borderId="16" xfId="0" applyFont="1" applyFill="1" applyBorder="1" applyAlignment="1" applyProtection="1">
      <alignment horizontal="center" vertical="center" textRotation="90"/>
    </xf>
    <xf numFmtId="0" fontId="3" fillId="10" borderId="22" xfId="0" applyFont="1" applyFill="1" applyBorder="1" applyAlignment="1" applyProtection="1">
      <alignment horizontal="center" vertical="center" textRotation="90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889000</xdr:colOff>
      <xdr:row>1</xdr:row>
      <xdr:rowOff>165100</xdr:rowOff>
    </xdr:from>
    <xdr:to>
      <xdr:col>9</xdr:col>
      <xdr:colOff>825500</xdr:colOff>
      <xdr:row>10</xdr:row>
      <xdr:rowOff>126724</xdr:rowOff>
    </xdr:to>
    <xdr:pic>
      <xdr:nvPicPr>
        <xdr:cNvPr id="1104" name="Imagem 2">
          <a:extLst>
            <a:ext uri="{FF2B5EF4-FFF2-40B4-BE49-F238E27FC236}">
              <a16:creationId xmlns:a16="http://schemas.microsoft.com/office/drawing/2014/main" id="{D3EE4D40-6A1F-2A42-8680-6B6B502B2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01900" y="381000"/>
          <a:ext cx="1079500" cy="1853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180976</xdr:colOff>
      <xdr:row>1</xdr:row>
      <xdr:rowOff>114300</xdr:rowOff>
    </xdr:from>
    <xdr:to>
      <xdr:col>2</xdr:col>
      <xdr:colOff>2619376</xdr:colOff>
      <xdr:row>7</xdr:row>
      <xdr:rowOff>106561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4DACE029-962F-4400-BC5B-AC4DDB0C4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1" y="314325"/>
          <a:ext cx="3028950" cy="12305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69"/>
  <sheetViews>
    <sheetView tabSelected="1" zoomScale="90" zoomScaleNormal="90" workbookViewId="0">
      <selection activeCell="D8" sqref="D8:H8"/>
    </sheetView>
  </sheetViews>
  <sheetFormatPr defaultColWidth="8.85546875" defaultRowHeight="15" x14ac:dyDescent="0.2"/>
  <cols>
    <col min="1" max="1" width="2.42578125" style="10" customWidth="1"/>
    <col min="2" max="2" width="8.85546875" style="9"/>
    <col min="3" max="3" width="90" style="10" customWidth="1"/>
    <col min="4" max="4" width="13.7109375" style="11" customWidth="1"/>
    <col min="5" max="5" width="23" style="10" customWidth="1"/>
    <col min="6" max="6" width="15" style="10" bestFit="1" customWidth="1"/>
    <col min="7" max="7" width="14.85546875" style="10" customWidth="1"/>
    <col min="8" max="8" width="20" style="10" customWidth="1"/>
    <col min="9" max="9" width="15" style="10" customWidth="1"/>
    <col min="10" max="10" width="13" style="10" customWidth="1"/>
    <col min="11" max="16384" width="8.85546875" style="10"/>
  </cols>
  <sheetData>
    <row r="1" spans="2:11" ht="15.75" thickBot="1" x14ac:dyDescent="0.25"/>
    <row r="2" spans="2:11" ht="15.75" x14ac:dyDescent="0.2">
      <c r="B2" s="12"/>
      <c r="C2" s="13"/>
      <c r="D2" s="14"/>
      <c r="E2" s="13"/>
      <c r="F2" s="15"/>
      <c r="G2" s="15"/>
      <c r="H2" s="15"/>
      <c r="I2" s="15"/>
      <c r="J2" s="16"/>
    </row>
    <row r="3" spans="2:11" ht="15.75" x14ac:dyDescent="0.2">
      <c r="B3" s="17"/>
      <c r="C3" s="69"/>
      <c r="D3" s="69"/>
      <c r="E3" s="69"/>
      <c r="F3" s="69"/>
      <c r="G3" s="69"/>
      <c r="H3" s="69"/>
      <c r="I3" s="69"/>
      <c r="J3" s="18"/>
    </row>
    <row r="4" spans="2:11" ht="15.75" x14ac:dyDescent="0.2">
      <c r="B4" s="17"/>
      <c r="C4" s="69" t="s">
        <v>4</v>
      </c>
      <c r="D4" s="69"/>
      <c r="E4" s="69"/>
      <c r="F4" s="69"/>
      <c r="G4" s="69"/>
      <c r="H4" s="69"/>
      <c r="I4" s="69"/>
      <c r="J4" s="18"/>
    </row>
    <row r="5" spans="2:11" ht="15.75" x14ac:dyDescent="0.2">
      <c r="B5" s="17"/>
      <c r="C5" s="69" t="s">
        <v>5</v>
      </c>
      <c r="D5" s="69"/>
      <c r="E5" s="69"/>
      <c r="F5" s="69"/>
      <c r="G5" s="69"/>
      <c r="H5" s="69"/>
      <c r="I5" s="69"/>
      <c r="J5" s="18"/>
    </row>
    <row r="6" spans="2:11" ht="18.95" customHeight="1" x14ac:dyDescent="0.2">
      <c r="B6" s="17"/>
      <c r="C6" s="69" t="s">
        <v>65</v>
      </c>
      <c r="D6" s="69"/>
      <c r="E6" s="69"/>
      <c r="F6" s="69"/>
      <c r="G6" s="69"/>
      <c r="H6" s="69"/>
      <c r="I6" s="69"/>
      <c r="J6" s="18"/>
    </row>
    <row r="7" spans="2:11" ht="15.75" x14ac:dyDescent="0.2">
      <c r="B7" s="17"/>
      <c r="C7" s="19"/>
      <c r="D7" s="19"/>
      <c r="E7" s="19"/>
      <c r="J7" s="18"/>
    </row>
    <row r="8" spans="2:11" ht="18" x14ac:dyDescent="0.2">
      <c r="B8" s="17"/>
      <c r="C8" s="20" t="s">
        <v>52</v>
      </c>
      <c r="D8" s="70"/>
      <c r="E8" s="70"/>
      <c r="F8" s="70"/>
      <c r="G8" s="70"/>
      <c r="H8" s="70"/>
      <c r="J8" s="18"/>
    </row>
    <row r="9" spans="2:11" ht="15.75" x14ac:dyDescent="0.2">
      <c r="B9" s="17"/>
      <c r="C9" s="20"/>
      <c r="D9" s="20"/>
      <c r="E9" s="20"/>
      <c r="F9" s="20"/>
      <c r="G9" s="20"/>
      <c r="H9" s="20"/>
      <c r="J9" s="18"/>
    </row>
    <row r="10" spans="2:11" ht="15.75" x14ac:dyDescent="0.2">
      <c r="B10" s="17" t="s">
        <v>61</v>
      </c>
      <c r="C10" s="21"/>
      <c r="D10" s="22"/>
      <c r="E10" s="21"/>
      <c r="J10" s="18"/>
    </row>
    <row r="11" spans="2:11" ht="15.75" x14ac:dyDescent="0.2">
      <c r="B11" s="17" t="s">
        <v>62</v>
      </c>
      <c r="C11" s="21"/>
      <c r="D11" s="22"/>
      <c r="E11" s="21"/>
      <c r="J11" s="18"/>
    </row>
    <row r="12" spans="2:11" ht="15.75" x14ac:dyDescent="0.2">
      <c r="B12" s="17" t="s">
        <v>63</v>
      </c>
      <c r="C12" s="21"/>
      <c r="D12" s="22"/>
      <c r="E12" s="21"/>
      <c r="J12" s="18"/>
    </row>
    <row r="13" spans="2:11" ht="16.5" thickBot="1" x14ac:dyDescent="0.25">
      <c r="B13" s="23" t="s">
        <v>64</v>
      </c>
      <c r="C13" s="24"/>
      <c r="D13" s="25"/>
      <c r="E13" s="24"/>
      <c r="F13" s="26"/>
      <c r="G13" s="26"/>
      <c r="H13" s="26"/>
      <c r="I13" s="26"/>
      <c r="J13" s="27"/>
    </row>
    <row r="14" spans="2:11" ht="63.75" thickBot="1" x14ac:dyDescent="0.25">
      <c r="B14" s="28"/>
      <c r="C14" s="29"/>
      <c r="D14" s="30" t="s">
        <v>11</v>
      </c>
      <c r="E14" s="31" t="s">
        <v>12</v>
      </c>
      <c r="F14" s="32" t="s">
        <v>6</v>
      </c>
      <c r="G14" s="33" t="s">
        <v>7</v>
      </c>
      <c r="H14" s="34" t="s">
        <v>8</v>
      </c>
      <c r="I14" s="35" t="s">
        <v>9</v>
      </c>
      <c r="J14" s="36" t="s">
        <v>10</v>
      </c>
      <c r="K14" s="21"/>
    </row>
    <row r="15" spans="2:11" ht="30.75" customHeight="1" x14ac:dyDescent="0.2">
      <c r="B15" s="79" t="s">
        <v>54</v>
      </c>
      <c r="C15" s="37" t="s">
        <v>13</v>
      </c>
      <c r="D15" s="1"/>
      <c r="E15" s="2"/>
      <c r="F15" s="38">
        <f>IF(D15&gt;4,(1*4),(D15*1))</f>
        <v>0</v>
      </c>
      <c r="G15" s="73">
        <f>IF(SUM(F15:F21)&gt;10,10,SUM(F15:F21))</f>
        <v>0</v>
      </c>
      <c r="H15" s="39"/>
      <c r="I15" s="40">
        <f>IF(H15="OK",F15,IF(H15="N",0,H15))</f>
        <v>0</v>
      </c>
      <c r="J15" s="75">
        <f>IF(SUM(I15:I21)&gt;10,10,SUM(I15:I21))</f>
        <v>0</v>
      </c>
    </row>
    <row r="16" spans="2:11" ht="30.75" x14ac:dyDescent="0.2">
      <c r="B16" s="80"/>
      <c r="C16" s="41" t="s">
        <v>14</v>
      </c>
      <c r="D16" s="3"/>
      <c r="E16" s="4"/>
      <c r="F16" s="42">
        <f>IF(D16&gt;2,(2*2.5),(D16*2.5))</f>
        <v>0</v>
      </c>
      <c r="G16" s="74"/>
      <c r="H16" s="43"/>
      <c r="I16" s="44">
        <f t="shared" ref="I16:I57" si="0">IF(H16="OK",F16,IF(H16="N",0,H16))</f>
        <v>0</v>
      </c>
      <c r="J16" s="76"/>
    </row>
    <row r="17" spans="2:10" ht="105.75" customHeight="1" x14ac:dyDescent="0.2">
      <c r="B17" s="80"/>
      <c r="C17" s="41" t="s">
        <v>53</v>
      </c>
      <c r="D17" s="3"/>
      <c r="E17" s="4"/>
      <c r="F17" s="42" t="str">
        <f>(IF(D17&lt;5,"0",IF(D17&lt;6,"5",IF(D17&lt;7,"6",IF(D17&lt;8,"7",IF(D17&lt;9,"8",IF(D17&lt;10,"9","9")))))*1))</f>
        <v>0</v>
      </c>
      <c r="G17" s="74"/>
      <c r="H17" s="43"/>
      <c r="I17" s="44">
        <f t="shared" si="0"/>
        <v>0</v>
      </c>
      <c r="J17" s="76"/>
    </row>
    <row r="18" spans="2:10" ht="30.75" x14ac:dyDescent="0.2">
      <c r="B18" s="80"/>
      <c r="C18" s="41" t="s">
        <v>59</v>
      </c>
      <c r="D18" s="3"/>
      <c r="E18" s="4"/>
      <c r="F18" s="42">
        <f>IF(D18&gt;2,(2*2),(D18*2))</f>
        <v>0</v>
      </c>
      <c r="G18" s="74"/>
      <c r="H18" s="43"/>
      <c r="I18" s="44">
        <f t="shared" si="0"/>
        <v>0</v>
      </c>
      <c r="J18" s="76"/>
    </row>
    <row r="19" spans="2:10" ht="30.75" x14ac:dyDescent="0.2">
      <c r="B19" s="80"/>
      <c r="C19" s="45" t="s">
        <v>60</v>
      </c>
      <c r="D19" s="3"/>
      <c r="E19" s="4"/>
      <c r="F19" s="42">
        <f>IF(D19&gt;2,(1*2),(D19*1))</f>
        <v>0</v>
      </c>
      <c r="G19" s="74"/>
      <c r="H19" s="43"/>
      <c r="I19" s="44">
        <f t="shared" si="0"/>
        <v>0</v>
      </c>
      <c r="J19" s="76"/>
    </row>
    <row r="20" spans="2:10" ht="30.75" x14ac:dyDescent="0.2">
      <c r="B20" s="80"/>
      <c r="C20" s="45" t="s">
        <v>15</v>
      </c>
      <c r="D20" s="3"/>
      <c r="E20" s="4"/>
      <c r="F20" s="42">
        <f>IF(D20&gt;2,(1*2),(D20*1))</f>
        <v>0</v>
      </c>
      <c r="G20" s="74"/>
      <c r="H20" s="43"/>
      <c r="I20" s="44">
        <f t="shared" si="0"/>
        <v>0</v>
      </c>
      <c r="J20" s="76"/>
    </row>
    <row r="21" spans="2:10" ht="31.5" thickBot="1" x14ac:dyDescent="0.25">
      <c r="B21" s="81"/>
      <c r="C21" s="46" t="s">
        <v>16</v>
      </c>
      <c r="D21" s="5"/>
      <c r="E21" s="6"/>
      <c r="F21" s="47">
        <f>IF(D21&gt;10,(0.1*10),(D21*0.1))</f>
        <v>0</v>
      </c>
      <c r="G21" s="77"/>
      <c r="H21" s="48"/>
      <c r="I21" s="49">
        <f t="shared" si="0"/>
        <v>0</v>
      </c>
      <c r="J21" s="78"/>
    </row>
    <row r="22" spans="2:10" ht="30.75" customHeight="1" x14ac:dyDescent="0.2">
      <c r="B22" s="82" t="s">
        <v>55</v>
      </c>
      <c r="C22" s="50" t="s">
        <v>17</v>
      </c>
      <c r="D22" s="1"/>
      <c r="E22" s="2"/>
      <c r="F22" s="38">
        <f>IF(D22&gt;5,(1*5),(D22*1))</f>
        <v>0</v>
      </c>
      <c r="G22" s="73">
        <f>IF(SUM(F22:F29)&gt;10,10,SUM(F22:F29))</f>
        <v>0</v>
      </c>
      <c r="H22" s="39"/>
      <c r="I22" s="40">
        <f>IF(H22="OK",F22,IF(H22="N",0,H22))</f>
        <v>0</v>
      </c>
      <c r="J22" s="75">
        <f>IF(SUM(I22:I29)&gt;10,10,SUM(I22:I29))</f>
        <v>0</v>
      </c>
    </row>
    <row r="23" spans="2:10" ht="30.75" x14ac:dyDescent="0.2">
      <c r="B23" s="83"/>
      <c r="C23" s="41" t="s">
        <v>18</v>
      </c>
      <c r="D23" s="3"/>
      <c r="E23" s="4"/>
      <c r="F23" s="42">
        <f>IF(D23&gt;4,(1.5*4),(D23*1.5))</f>
        <v>0</v>
      </c>
      <c r="G23" s="74"/>
      <c r="H23" s="43"/>
      <c r="I23" s="44">
        <f t="shared" si="0"/>
        <v>0</v>
      </c>
      <c r="J23" s="76"/>
    </row>
    <row r="24" spans="2:10" ht="30.75" x14ac:dyDescent="0.2">
      <c r="B24" s="83"/>
      <c r="C24" s="45" t="s">
        <v>19</v>
      </c>
      <c r="D24" s="3"/>
      <c r="E24" s="4"/>
      <c r="F24" s="42">
        <f>IF(D24&gt;4,(2*4),(D24*2))</f>
        <v>0</v>
      </c>
      <c r="G24" s="74"/>
      <c r="H24" s="43"/>
      <c r="I24" s="44">
        <f t="shared" si="0"/>
        <v>0</v>
      </c>
      <c r="J24" s="76"/>
    </row>
    <row r="25" spans="2:10" ht="30.75" x14ac:dyDescent="0.2">
      <c r="B25" s="83"/>
      <c r="C25" s="45" t="s">
        <v>20</v>
      </c>
      <c r="D25" s="3"/>
      <c r="E25" s="4"/>
      <c r="F25" s="42">
        <f>IF(D25&gt;4,(1.5*4),(D25*1.5))</f>
        <v>0</v>
      </c>
      <c r="G25" s="74"/>
      <c r="H25" s="43"/>
      <c r="I25" s="44">
        <f t="shared" si="0"/>
        <v>0</v>
      </c>
      <c r="J25" s="76"/>
    </row>
    <row r="26" spans="2:10" ht="46.5" x14ac:dyDescent="0.2">
      <c r="B26" s="83"/>
      <c r="C26" s="45" t="s">
        <v>21</v>
      </c>
      <c r="D26" s="3"/>
      <c r="E26" s="4"/>
      <c r="F26" s="42">
        <f>IF(D26&gt;5,(1*5),(D26*1))</f>
        <v>0</v>
      </c>
      <c r="G26" s="74"/>
      <c r="H26" s="43"/>
      <c r="I26" s="44">
        <f t="shared" si="0"/>
        <v>0</v>
      </c>
      <c r="J26" s="76"/>
    </row>
    <row r="27" spans="2:10" ht="30.75" x14ac:dyDescent="0.2">
      <c r="B27" s="83"/>
      <c r="C27" s="45" t="s">
        <v>22</v>
      </c>
      <c r="D27" s="3"/>
      <c r="E27" s="4"/>
      <c r="F27" s="42">
        <f>IF(D27&gt;5,(1*5),(D27*1))</f>
        <v>0</v>
      </c>
      <c r="G27" s="74"/>
      <c r="H27" s="43"/>
      <c r="I27" s="44">
        <f t="shared" si="0"/>
        <v>0</v>
      </c>
      <c r="J27" s="76"/>
    </row>
    <row r="28" spans="2:10" ht="30.75" x14ac:dyDescent="0.2">
      <c r="B28" s="83"/>
      <c r="C28" s="41" t="s">
        <v>23</v>
      </c>
      <c r="D28" s="3"/>
      <c r="E28" s="4"/>
      <c r="F28" s="42">
        <f>IF(D28&gt;5,(1*5),(D28*1))</f>
        <v>0</v>
      </c>
      <c r="G28" s="74"/>
      <c r="H28" s="43"/>
      <c r="I28" s="44">
        <f t="shared" si="0"/>
        <v>0</v>
      </c>
      <c r="J28" s="76"/>
    </row>
    <row r="29" spans="2:10" ht="47.25" thickBot="1" x14ac:dyDescent="0.25">
      <c r="B29" s="84"/>
      <c r="C29" s="46" t="s">
        <v>24</v>
      </c>
      <c r="D29" s="5"/>
      <c r="E29" s="6"/>
      <c r="F29" s="47">
        <f>IF(D29&gt;10,(0.5*10),(D29*0.5))</f>
        <v>0</v>
      </c>
      <c r="G29" s="77"/>
      <c r="H29" s="48"/>
      <c r="I29" s="49">
        <f t="shared" si="0"/>
        <v>0</v>
      </c>
      <c r="J29" s="78"/>
    </row>
    <row r="30" spans="2:10" ht="48" customHeight="1" x14ac:dyDescent="0.2">
      <c r="B30" s="85" t="s">
        <v>56</v>
      </c>
      <c r="C30" s="50" t="s">
        <v>25</v>
      </c>
      <c r="D30" s="1"/>
      <c r="E30" s="2"/>
      <c r="F30" s="38">
        <f>IF(D30&gt;6,(1*6),(D30*1))</f>
        <v>0</v>
      </c>
      <c r="G30" s="73">
        <f>IF(SUM(F30:F34)&gt;10,10,SUM(F30:F34))</f>
        <v>0</v>
      </c>
      <c r="H30" s="39"/>
      <c r="I30" s="40">
        <f>IF(H30="OK",F30,IF(H30="N",0,H30))</f>
        <v>0</v>
      </c>
      <c r="J30" s="75">
        <f>IF(SUM(I30:I34)&gt;10,10,SUM(I30:I34))</f>
        <v>0</v>
      </c>
    </row>
    <row r="31" spans="2:10" ht="48" customHeight="1" x14ac:dyDescent="0.2">
      <c r="B31" s="86"/>
      <c r="C31" s="41" t="s">
        <v>26</v>
      </c>
      <c r="D31" s="3"/>
      <c r="E31" s="4"/>
      <c r="F31" s="42">
        <f>IF(D31&gt;5,(1*5),(D31*1))</f>
        <v>0</v>
      </c>
      <c r="G31" s="74"/>
      <c r="H31" s="43"/>
      <c r="I31" s="44">
        <f t="shared" si="0"/>
        <v>0</v>
      </c>
      <c r="J31" s="76"/>
    </row>
    <row r="32" spans="2:10" ht="48" customHeight="1" x14ac:dyDescent="0.2">
      <c r="B32" s="86"/>
      <c r="C32" s="41" t="s">
        <v>27</v>
      </c>
      <c r="D32" s="3"/>
      <c r="E32" s="4"/>
      <c r="F32" s="42">
        <f>IF(D32&gt;2,(1*2),(D32*1))</f>
        <v>0</v>
      </c>
      <c r="G32" s="74"/>
      <c r="H32" s="43"/>
      <c r="I32" s="44">
        <f t="shared" si="0"/>
        <v>0</v>
      </c>
      <c r="J32" s="76"/>
    </row>
    <row r="33" spans="2:10" ht="48" customHeight="1" x14ac:dyDescent="0.2">
      <c r="B33" s="86"/>
      <c r="C33" s="41" t="s">
        <v>28</v>
      </c>
      <c r="D33" s="3"/>
      <c r="E33" s="4"/>
      <c r="F33" s="42">
        <f>IF(D33&gt;2,(1*2),(D33*1))</f>
        <v>0</v>
      </c>
      <c r="G33" s="74"/>
      <c r="H33" s="43"/>
      <c r="I33" s="44">
        <f t="shared" si="0"/>
        <v>0</v>
      </c>
      <c r="J33" s="76"/>
    </row>
    <row r="34" spans="2:10" ht="48" customHeight="1" thickBot="1" x14ac:dyDescent="0.25">
      <c r="B34" s="87"/>
      <c r="C34" s="51" t="s">
        <v>29</v>
      </c>
      <c r="D34" s="5"/>
      <c r="E34" s="6"/>
      <c r="F34" s="47">
        <f>IF(D34&gt;4,(1*4),(D34*1))</f>
        <v>0</v>
      </c>
      <c r="G34" s="77"/>
      <c r="H34" s="48"/>
      <c r="I34" s="49">
        <f t="shared" si="0"/>
        <v>0</v>
      </c>
      <c r="J34" s="78"/>
    </row>
    <row r="35" spans="2:10" ht="30.75" customHeight="1" x14ac:dyDescent="0.2">
      <c r="B35" s="88" t="s">
        <v>57</v>
      </c>
      <c r="C35" s="50" t="s">
        <v>30</v>
      </c>
      <c r="D35" s="1"/>
      <c r="E35" s="2"/>
      <c r="F35" s="38">
        <f>IF(D35&gt;5,(0.2*5),(D35*0.2))</f>
        <v>0</v>
      </c>
      <c r="G35" s="73">
        <f>IF(SUM(F35:F49)&gt;10,10,SUM(F35:F49))</f>
        <v>0</v>
      </c>
      <c r="H35" s="39"/>
      <c r="I35" s="40">
        <f>IF(H35="OK",F35,IF(H35="N",0,H35))</f>
        <v>0</v>
      </c>
      <c r="J35" s="75">
        <f>IF(SUM(I35:I49)&gt;10,10,SUM(I35:I49))</f>
        <v>0</v>
      </c>
    </row>
    <row r="36" spans="2:10" ht="46.5" x14ac:dyDescent="0.2">
      <c r="B36" s="89"/>
      <c r="C36" s="41" t="s">
        <v>31</v>
      </c>
      <c r="D36" s="3"/>
      <c r="E36" s="4"/>
      <c r="F36" s="42">
        <f>IF(D36&gt;6,(0.5*6),(D36*0.5))</f>
        <v>0</v>
      </c>
      <c r="G36" s="74"/>
      <c r="H36" s="43"/>
      <c r="I36" s="44">
        <f t="shared" si="0"/>
        <v>0</v>
      </c>
      <c r="J36" s="76"/>
    </row>
    <row r="37" spans="2:10" ht="30.75" x14ac:dyDescent="0.2">
      <c r="B37" s="89"/>
      <c r="C37" s="41" t="s">
        <v>32</v>
      </c>
      <c r="D37" s="3"/>
      <c r="E37" s="4"/>
      <c r="F37" s="42">
        <f>IF(D37&gt;5,(0.8*5),(D37*0.8))</f>
        <v>0</v>
      </c>
      <c r="G37" s="74"/>
      <c r="H37" s="43"/>
      <c r="I37" s="44">
        <f t="shared" si="0"/>
        <v>0</v>
      </c>
      <c r="J37" s="76"/>
    </row>
    <row r="38" spans="2:10" ht="43.5" x14ac:dyDescent="0.2">
      <c r="B38" s="89"/>
      <c r="C38" s="41" t="s">
        <v>33</v>
      </c>
      <c r="D38" s="3"/>
      <c r="E38" s="4"/>
      <c r="F38" s="42">
        <f>IF(D38&gt;3,(1*3),(D38*1))</f>
        <v>0</v>
      </c>
      <c r="G38" s="74"/>
      <c r="H38" s="43"/>
      <c r="I38" s="44">
        <f t="shared" si="0"/>
        <v>0</v>
      </c>
      <c r="J38" s="76"/>
    </row>
    <row r="39" spans="2:10" ht="30.75" x14ac:dyDescent="0.2">
      <c r="B39" s="89"/>
      <c r="C39" s="41" t="s">
        <v>34</v>
      </c>
      <c r="D39" s="3"/>
      <c r="E39" s="4"/>
      <c r="F39" s="42">
        <f>IF(D39&gt;3,(1*3),(D39*1))</f>
        <v>0</v>
      </c>
      <c r="G39" s="74"/>
      <c r="H39" s="43"/>
      <c r="I39" s="44">
        <f t="shared" si="0"/>
        <v>0</v>
      </c>
      <c r="J39" s="76"/>
    </row>
    <row r="40" spans="2:10" ht="43.5" x14ac:dyDescent="0.2">
      <c r="B40" s="89"/>
      <c r="C40" s="41" t="s">
        <v>35</v>
      </c>
      <c r="D40" s="3"/>
      <c r="E40" s="4"/>
      <c r="F40" s="42">
        <f>IF(D40&gt;2,(1.5*2),(D40*1.5))</f>
        <v>0</v>
      </c>
      <c r="G40" s="74"/>
      <c r="H40" s="43"/>
      <c r="I40" s="44">
        <f t="shared" si="0"/>
        <v>0</v>
      </c>
      <c r="J40" s="76"/>
    </row>
    <row r="41" spans="2:10" ht="46.5" x14ac:dyDescent="0.2">
      <c r="B41" s="89"/>
      <c r="C41" s="45" t="s">
        <v>46</v>
      </c>
      <c r="D41" s="52" t="s">
        <v>51</v>
      </c>
      <c r="E41" s="53" t="s">
        <v>51</v>
      </c>
      <c r="F41" s="54" t="s">
        <v>51</v>
      </c>
      <c r="G41" s="74"/>
      <c r="H41" s="55" t="s">
        <v>51</v>
      </c>
      <c r="I41" s="44" t="str">
        <f t="shared" si="0"/>
        <v>---</v>
      </c>
      <c r="J41" s="76"/>
    </row>
    <row r="42" spans="2:10" ht="15.75" x14ac:dyDescent="0.2">
      <c r="B42" s="89"/>
      <c r="C42" s="41" t="s">
        <v>0</v>
      </c>
      <c r="D42" s="3"/>
      <c r="E42" s="4"/>
      <c r="F42" s="42">
        <f>D42*10</f>
        <v>0</v>
      </c>
      <c r="G42" s="74"/>
      <c r="H42" s="43"/>
      <c r="I42" s="44">
        <f t="shared" si="0"/>
        <v>0</v>
      </c>
      <c r="J42" s="76"/>
    </row>
    <row r="43" spans="2:10" ht="15.75" x14ac:dyDescent="0.2">
      <c r="B43" s="89"/>
      <c r="C43" s="41" t="s">
        <v>1</v>
      </c>
      <c r="D43" s="3"/>
      <c r="E43" s="4"/>
      <c r="F43" s="42">
        <f>D43*8</f>
        <v>0</v>
      </c>
      <c r="G43" s="74"/>
      <c r="H43" s="43"/>
      <c r="I43" s="44">
        <f t="shared" si="0"/>
        <v>0</v>
      </c>
      <c r="J43" s="76"/>
    </row>
    <row r="44" spans="2:10" ht="15.75" x14ac:dyDescent="0.2">
      <c r="B44" s="89"/>
      <c r="C44" s="41" t="s">
        <v>2</v>
      </c>
      <c r="D44" s="3"/>
      <c r="E44" s="4"/>
      <c r="F44" s="42">
        <f>D44*6</f>
        <v>0</v>
      </c>
      <c r="G44" s="74"/>
      <c r="H44" s="43"/>
      <c r="I44" s="44">
        <f t="shared" si="0"/>
        <v>0</v>
      </c>
      <c r="J44" s="76"/>
    </row>
    <row r="45" spans="2:10" ht="15.75" x14ac:dyDescent="0.2">
      <c r="B45" s="89"/>
      <c r="C45" s="41" t="s">
        <v>3</v>
      </c>
      <c r="D45" s="3"/>
      <c r="E45" s="4"/>
      <c r="F45" s="42">
        <f>D45*4</f>
        <v>0</v>
      </c>
      <c r="G45" s="74"/>
      <c r="H45" s="43"/>
      <c r="I45" s="44">
        <f t="shared" si="0"/>
        <v>0</v>
      </c>
      <c r="J45" s="76"/>
    </row>
    <row r="46" spans="2:10" ht="30.75" x14ac:dyDescent="0.2">
      <c r="B46" s="89"/>
      <c r="C46" s="41" t="s">
        <v>36</v>
      </c>
      <c r="D46" s="3"/>
      <c r="E46" s="4"/>
      <c r="F46" s="42">
        <f>IF(D46&gt;5,(1*5),(D46*1))</f>
        <v>0</v>
      </c>
      <c r="G46" s="74"/>
      <c r="H46" s="43"/>
      <c r="I46" s="44">
        <f t="shared" si="0"/>
        <v>0</v>
      </c>
      <c r="J46" s="76"/>
    </row>
    <row r="47" spans="2:10" ht="30.75" x14ac:dyDescent="0.2">
      <c r="B47" s="89"/>
      <c r="C47" s="41" t="s">
        <v>37</v>
      </c>
      <c r="D47" s="3"/>
      <c r="E47" s="4"/>
      <c r="F47" s="42">
        <f>IF(D47&gt;3,(2*3),(D47*2))</f>
        <v>0</v>
      </c>
      <c r="G47" s="74"/>
      <c r="H47" s="43"/>
      <c r="I47" s="44">
        <f t="shared" si="0"/>
        <v>0</v>
      </c>
      <c r="J47" s="76"/>
    </row>
    <row r="48" spans="2:10" ht="30.75" x14ac:dyDescent="0.2">
      <c r="B48" s="89"/>
      <c r="C48" s="41" t="s">
        <v>49</v>
      </c>
      <c r="D48" s="3"/>
      <c r="E48" s="4"/>
      <c r="F48" s="42">
        <f>D48*1</f>
        <v>0</v>
      </c>
      <c r="G48" s="74"/>
      <c r="H48" s="43"/>
      <c r="I48" s="44">
        <f t="shared" si="0"/>
        <v>0</v>
      </c>
      <c r="J48" s="76"/>
    </row>
    <row r="49" spans="2:10" ht="31.5" thickBot="1" x14ac:dyDescent="0.25">
      <c r="B49" s="90"/>
      <c r="C49" s="51" t="s">
        <v>50</v>
      </c>
      <c r="D49" s="5"/>
      <c r="E49" s="6"/>
      <c r="F49" s="47">
        <f>D49*3</f>
        <v>0</v>
      </c>
      <c r="G49" s="77"/>
      <c r="H49" s="48"/>
      <c r="I49" s="49">
        <f t="shared" si="0"/>
        <v>0</v>
      </c>
      <c r="J49" s="78"/>
    </row>
    <row r="50" spans="2:10" ht="35.25" customHeight="1" x14ac:dyDescent="0.2">
      <c r="B50" s="71" t="s">
        <v>58</v>
      </c>
      <c r="C50" s="50" t="s">
        <v>38</v>
      </c>
      <c r="D50" s="1"/>
      <c r="E50" s="2"/>
      <c r="F50" s="38">
        <f>IF(D50&gt;5,(0.2*5),(D50*0.2))</f>
        <v>0</v>
      </c>
      <c r="G50" s="73">
        <f>IF(SUM(F50:F57)&gt;10,10,SUM(F50:F57))</f>
        <v>0</v>
      </c>
      <c r="H50" s="39"/>
      <c r="I50" s="40">
        <f>IF(H50="OK",F50,IF(H50="N",0,H50))</f>
        <v>0</v>
      </c>
      <c r="J50" s="75">
        <f>IF(SUM(I50:I57)&gt;10,10,SUM(I50:I57))</f>
        <v>0</v>
      </c>
    </row>
    <row r="51" spans="2:10" ht="30.75" x14ac:dyDescent="0.2">
      <c r="B51" s="72"/>
      <c r="C51" s="41" t="s">
        <v>39</v>
      </c>
      <c r="D51" s="3"/>
      <c r="E51" s="4"/>
      <c r="F51" s="42">
        <f>IF(D51&gt;6,(0.5*6),(D51*0.5))</f>
        <v>0</v>
      </c>
      <c r="G51" s="74"/>
      <c r="H51" s="43"/>
      <c r="I51" s="44">
        <f t="shared" si="0"/>
        <v>0</v>
      </c>
      <c r="J51" s="76"/>
    </row>
    <row r="52" spans="2:10" ht="30.75" x14ac:dyDescent="0.2">
      <c r="B52" s="72"/>
      <c r="C52" s="41" t="s">
        <v>40</v>
      </c>
      <c r="D52" s="3"/>
      <c r="E52" s="4"/>
      <c r="F52" s="42">
        <f>IF(D52&gt;3,(1*3),(D52*1))</f>
        <v>0</v>
      </c>
      <c r="G52" s="74"/>
      <c r="H52" s="43"/>
      <c r="I52" s="44">
        <f t="shared" si="0"/>
        <v>0</v>
      </c>
      <c r="J52" s="76"/>
    </row>
    <row r="53" spans="2:10" ht="30.75" x14ac:dyDescent="0.2">
      <c r="B53" s="72"/>
      <c r="C53" s="41" t="s">
        <v>41</v>
      </c>
      <c r="D53" s="3"/>
      <c r="E53" s="4"/>
      <c r="F53" s="42">
        <f>IF(D53&gt;3,(1*3),(D53*1))</f>
        <v>0</v>
      </c>
      <c r="G53" s="74"/>
      <c r="H53" s="43"/>
      <c r="I53" s="44">
        <f t="shared" si="0"/>
        <v>0</v>
      </c>
      <c r="J53" s="76"/>
    </row>
    <row r="54" spans="2:10" ht="46.5" x14ac:dyDescent="0.2">
      <c r="B54" s="72"/>
      <c r="C54" s="41" t="s">
        <v>42</v>
      </c>
      <c r="D54" s="3"/>
      <c r="E54" s="4"/>
      <c r="F54" s="42">
        <f>IF(D54&gt;10,(0.2*10),(D54*0.2))</f>
        <v>0</v>
      </c>
      <c r="G54" s="74"/>
      <c r="H54" s="43"/>
      <c r="I54" s="44">
        <f t="shared" si="0"/>
        <v>0</v>
      </c>
      <c r="J54" s="76"/>
    </row>
    <row r="55" spans="2:10" ht="30.75" x14ac:dyDescent="0.2">
      <c r="B55" s="72"/>
      <c r="C55" s="41" t="s">
        <v>43</v>
      </c>
      <c r="D55" s="3"/>
      <c r="E55" s="4"/>
      <c r="F55" s="42">
        <f>IF(D55&gt;3,(1*3),(D55*1))</f>
        <v>0</v>
      </c>
      <c r="G55" s="74"/>
      <c r="H55" s="43"/>
      <c r="I55" s="44">
        <f t="shared" si="0"/>
        <v>0</v>
      </c>
      <c r="J55" s="76"/>
    </row>
    <row r="56" spans="2:10" ht="46.5" x14ac:dyDescent="0.2">
      <c r="B56" s="72"/>
      <c r="C56" s="41" t="s">
        <v>44</v>
      </c>
      <c r="D56" s="3"/>
      <c r="E56" s="4"/>
      <c r="F56" s="42">
        <f>IF(D56&gt;4,(0.5*4),(D56*0.5))</f>
        <v>0</v>
      </c>
      <c r="G56" s="74"/>
      <c r="H56" s="43"/>
      <c r="I56" s="44">
        <f t="shared" si="0"/>
        <v>0</v>
      </c>
      <c r="J56" s="76"/>
    </row>
    <row r="57" spans="2:10" ht="31.5" thickBot="1" x14ac:dyDescent="0.25">
      <c r="B57" s="72"/>
      <c r="C57" s="56" t="s">
        <v>45</v>
      </c>
      <c r="D57" s="7"/>
      <c r="E57" s="8"/>
      <c r="F57" s="57">
        <f>IF(D57&gt;4,(1*4),(D57*1))</f>
        <v>0</v>
      </c>
      <c r="G57" s="74"/>
      <c r="H57" s="58"/>
      <c r="I57" s="59">
        <f t="shared" si="0"/>
        <v>0</v>
      </c>
      <c r="J57" s="76"/>
    </row>
    <row r="58" spans="2:10" s="64" customFormat="1" ht="18.75" thickBot="1" x14ac:dyDescent="0.25">
      <c r="B58" s="60"/>
      <c r="C58" s="61"/>
      <c r="D58" s="66" t="s">
        <v>47</v>
      </c>
      <c r="E58" s="67"/>
      <c r="F58" s="68"/>
      <c r="G58" s="62">
        <f>((G15*2.5)+(G22*0.5)+(G30*2)+(G35*4)+(G50*1))/10</f>
        <v>0</v>
      </c>
      <c r="H58" s="66" t="s">
        <v>48</v>
      </c>
      <c r="I58" s="68"/>
      <c r="J58" s="63">
        <f>((J15*2.5)+(J22*0.5)+(J30*2)+(J35*4)+(J50*1))/10</f>
        <v>0</v>
      </c>
    </row>
    <row r="59" spans="2:10" x14ac:dyDescent="0.2">
      <c r="C59" s="65"/>
    </row>
    <row r="60" spans="2:10" x14ac:dyDescent="0.2">
      <c r="C60" s="65"/>
    </row>
    <row r="61" spans="2:10" x14ac:dyDescent="0.2">
      <c r="C61" s="65"/>
    </row>
    <row r="62" spans="2:10" x14ac:dyDescent="0.2">
      <c r="C62" s="65"/>
    </row>
    <row r="63" spans="2:10" x14ac:dyDescent="0.2">
      <c r="C63" s="65"/>
    </row>
    <row r="64" spans="2:10" x14ac:dyDescent="0.2">
      <c r="C64" s="65"/>
    </row>
    <row r="65" spans="2:4" x14ac:dyDescent="0.2">
      <c r="C65" s="65"/>
    </row>
    <row r="66" spans="2:4" x14ac:dyDescent="0.2">
      <c r="C66" s="65"/>
    </row>
    <row r="67" spans="2:4" x14ac:dyDescent="0.2">
      <c r="C67" s="65"/>
    </row>
    <row r="68" spans="2:4" x14ac:dyDescent="0.2">
      <c r="C68" s="65"/>
    </row>
    <row r="69" spans="2:4" x14ac:dyDescent="0.2">
      <c r="B69" s="10"/>
      <c r="C69" s="65"/>
      <c r="D69" s="10"/>
    </row>
  </sheetData>
  <sheetProtection algorithmName="SHA-512" hashValue="q8zOr3FTeKe7g+IoV1YxoK0Cc1WzBvvEvsvCASIkN+n9g44BS/+L0fG0qKAnr139/ZRlU6NGVMSCXCfH7J3Lcg==" saltValue="TuG26iWEcsIChLZ0MU2+1Q==" spinCount="100000" sheet="1" selectLockedCells="1"/>
  <mergeCells count="22">
    <mergeCell ref="B50:B57"/>
    <mergeCell ref="G50:G57"/>
    <mergeCell ref="J50:J57"/>
    <mergeCell ref="G15:G21"/>
    <mergeCell ref="J15:J21"/>
    <mergeCell ref="G22:G29"/>
    <mergeCell ref="J22:J29"/>
    <mergeCell ref="G30:G34"/>
    <mergeCell ref="J30:J34"/>
    <mergeCell ref="B15:B21"/>
    <mergeCell ref="G35:G49"/>
    <mergeCell ref="J35:J49"/>
    <mergeCell ref="B22:B29"/>
    <mergeCell ref="B30:B34"/>
    <mergeCell ref="B35:B49"/>
    <mergeCell ref="D58:F58"/>
    <mergeCell ref="H58:I58"/>
    <mergeCell ref="C3:I3"/>
    <mergeCell ref="C4:I4"/>
    <mergeCell ref="C5:I5"/>
    <mergeCell ref="C6:I6"/>
    <mergeCell ref="D8:H8"/>
  </mergeCells>
  <phoneticPr fontId="1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  <ignoredErrors>
    <ignoredError sqref="F54 F2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Kille®Soft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</dc:creator>
  <cp:lastModifiedBy>PPGBAS LIKA</cp:lastModifiedBy>
  <dcterms:created xsi:type="dcterms:W3CDTF">2010-03-09T19:57:59Z</dcterms:created>
  <dcterms:modified xsi:type="dcterms:W3CDTF">2019-10-29T19:26:26Z</dcterms:modified>
</cp:coreProperties>
</file>